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795" activeTab="0"/>
  </bookViews>
  <sheets>
    <sheet name="уч служба" sheetId="1" r:id="rId1"/>
    <sheet name="соц пом" sheetId="2" r:id="rId2"/>
    <sheet name="лабор" sheetId="3" r:id="rId3"/>
    <sheet name="кдп" sheetId="4" r:id="rId4"/>
    <sheet name="щерб" sheetId="5" r:id="rId5"/>
    <sheet name="к-кардон" sheetId="6" r:id="rId6"/>
    <sheet name="чурак" sheetId="7" r:id="rId7"/>
    <sheet name="мп" sheetId="8" r:id="rId8"/>
  </sheets>
  <definedNames>
    <definedName name="_xlnm.Print_Titles" localSheetId="7">'мп'!$7:$10</definedName>
    <definedName name="_xlnm.Print_Area" localSheetId="3">'кдп'!$A$1:$U$71</definedName>
    <definedName name="_xlnm.Print_Area" localSheetId="5">'к-кардон'!$A$1:$S$28</definedName>
    <definedName name="_xlnm.Print_Area" localSheetId="2">'лабор'!$A$1:$S$39</definedName>
    <definedName name="_xlnm.Print_Area" localSheetId="7">'мп'!$A$1:$U$66</definedName>
    <definedName name="_xlnm.Print_Area" localSheetId="1">'соц пом'!$A$1:$S$29</definedName>
    <definedName name="_xlnm.Print_Area" localSheetId="0">'уч служба'!$A$1:$S$39</definedName>
    <definedName name="_xlnm.Print_Area" localSheetId="6">'чурак'!$A$1:$S$25</definedName>
    <definedName name="_xlnm.Print_Area" localSheetId="4">'щерб'!$A$1:$S$33</definedName>
  </definedNames>
  <calcPr fullCalcOnLoad="1"/>
</workbook>
</file>

<file path=xl/sharedStrings.xml><?xml version="1.0" encoding="utf-8"?>
<sst xmlns="http://schemas.openxmlformats.org/spreadsheetml/2006/main" count="671" uniqueCount="248">
  <si>
    <t>Должность</t>
  </si>
  <si>
    <t>Образование должностного оклада (тенге)</t>
  </si>
  <si>
    <t>№  пп</t>
  </si>
  <si>
    <t xml:space="preserve">  </t>
  </si>
  <si>
    <t>Доплата за категорию</t>
  </si>
  <si>
    <t>И Т О Г О</t>
  </si>
  <si>
    <t>Предусмотрено тарифной  сеткой</t>
  </si>
  <si>
    <t>в тенге</t>
  </si>
  <si>
    <t>в %</t>
  </si>
  <si>
    <t>разряд</t>
  </si>
  <si>
    <t>Объем работ по данной должности 1.0, 0.75, 0.5, 0.25 с указ.основ. работы</t>
  </si>
  <si>
    <t>Итого должност оклад</t>
  </si>
  <si>
    <t>стаж работы</t>
  </si>
  <si>
    <t>категория</t>
  </si>
  <si>
    <t xml:space="preserve">За особые усл. труда вредность                           </t>
  </si>
  <si>
    <t>За психоэмоц. нагрузки</t>
  </si>
  <si>
    <t>БДО</t>
  </si>
  <si>
    <t>коэффициент для исчисления окладов</t>
  </si>
  <si>
    <t xml:space="preserve">Месячный фонд зарпл. по должност. окладу работника в тенге </t>
  </si>
  <si>
    <t>Повышение тарифной ставки (оклада)</t>
  </si>
  <si>
    <t>За работу в сельской местн</t>
  </si>
  <si>
    <t xml:space="preserve">в % </t>
  </si>
  <si>
    <t>Средний медицинский персонал</t>
  </si>
  <si>
    <t>Младший медицинский персонал</t>
  </si>
  <si>
    <t>санитарка</t>
  </si>
  <si>
    <t>Прочий персонал</t>
  </si>
  <si>
    <t>водитель</t>
  </si>
  <si>
    <t>Врачебный персонал</t>
  </si>
  <si>
    <t xml:space="preserve">В С Е Г О  </t>
  </si>
  <si>
    <t>до года</t>
  </si>
  <si>
    <t>акушерка</t>
  </si>
  <si>
    <t>м/с физ каб</t>
  </si>
  <si>
    <t>медсестра-химизатор</t>
  </si>
  <si>
    <t>санитарка физ каб</t>
  </si>
  <si>
    <t>акушерка смотр каб</t>
  </si>
  <si>
    <t>Врач-рентгенолог</t>
  </si>
  <si>
    <t>Врач ЭКГ</t>
  </si>
  <si>
    <t>Врач УЗИ</t>
  </si>
  <si>
    <t>фел-лаборант</t>
  </si>
  <si>
    <t>рентген лаборант</t>
  </si>
  <si>
    <t>м/с ЭКГ</t>
  </si>
  <si>
    <t>фел-лаборант туб</t>
  </si>
  <si>
    <t>санитарка лабор</t>
  </si>
  <si>
    <t>санитарка туб лаб</t>
  </si>
  <si>
    <t>санитарка ренг каб</t>
  </si>
  <si>
    <t>Врач хирург</t>
  </si>
  <si>
    <t>Врач невропатолог</t>
  </si>
  <si>
    <t>Врач эндокринолог</t>
  </si>
  <si>
    <t>Врач онколог</t>
  </si>
  <si>
    <t>акушер-гинеколог</t>
  </si>
  <si>
    <t>врач стоматолог</t>
  </si>
  <si>
    <t>врач дерматолог</t>
  </si>
  <si>
    <t>педиатр</t>
  </si>
  <si>
    <t>терапевт</t>
  </si>
  <si>
    <t>фтизиатр</t>
  </si>
  <si>
    <t>фтизиопедиатр</t>
  </si>
  <si>
    <t>м/с невропатолога</t>
  </si>
  <si>
    <t>м/с онколога</t>
  </si>
  <si>
    <t>м/с дерматолога</t>
  </si>
  <si>
    <t>м/с инф. контроля</t>
  </si>
  <si>
    <t>м/с фтизиатра</t>
  </si>
  <si>
    <t>м/с сбора мокрот</t>
  </si>
  <si>
    <t>м/с окулиста</t>
  </si>
  <si>
    <t>санит стом каб</t>
  </si>
  <si>
    <t>санитарка хир проф</t>
  </si>
  <si>
    <t>Врач ВОП</t>
  </si>
  <si>
    <t>м/сестра</t>
  </si>
  <si>
    <t>санитарка Лермонтовского МП</t>
  </si>
  <si>
    <t>водитель Лермонтовского МП</t>
  </si>
  <si>
    <t>м/сестра  Жанасуского МП</t>
  </si>
  <si>
    <t>санитарка Жанасуского МП</t>
  </si>
  <si>
    <t>санитарка Воробьевского МП</t>
  </si>
  <si>
    <t>м/сестра Осиповского МП</t>
  </si>
  <si>
    <t>санитарка Осиповского МП</t>
  </si>
  <si>
    <t>водитель Приозерного МП</t>
  </si>
  <si>
    <t>санитарка Зуевского Мп</t>
  </si>
  <si>
    <t>м/сестра Сатайского МП</t>
  </si>
  <si>
    <t>санитарка Сатайского МП</t>
  </si>
  <si>
    <t>водитель Докучаевского МП</t>
  </si>
  <si>
    <t>санитарка Докучаевского МП</t>
  </si>
  <si>
    <t>фельдшер Докучаевского МП</t>
  </si>
  <si>
    <t>соц работник</t>
  </si>
  <si>
    <t>психолог</t>
  </si>
  <si>
    <t>зав отделением</t>
  </si>
  <si>
    <t>м/сестра Убаганского МП</t>
  </si>
  <si>
    <t>м/с КПК</t>
  </si>
  <si>
    <t>Доплата за особые условия (10%)</t>
  </si>
  <si>
    <t>В2-2</t>
  </si>
  <si>
    <t>В2-4</t>
  </si>
  <si>
    <t>В4-4</t>
  </si>
  <si>
    <t>В4-2</t>
  </si>
  <si>
    <t>В3-4</t>
  </si>
  <si>
    <t>санитарка Танабаевского МП</t>
  </si>
  <si>
    <t>водитель Танабаевского МП</t>
  </si>
  <si>
    <t>м/сестра Шокай МП</t>
  </si>
  <si>
    <t>санитарка Шокай МП</t>
  </si>
  <si>
    <t>м/сестра Первомайского МП</t>
  </si>
  <si>
    <t>санитарка Первомайского МП</t>
  </si>
  <si>
    <t>водитель Первомайского МП</t>
  </si>
  <si>
    <t xml:space="preserve"> м/с ВОП</t>
  </si>
  <si>
    <t>сестра-хозяйка</t>
  </si>
  <si>
    <t>врач маммолог</t>
  </si>
  <si>
    <t>м/с маммолога</t>
  </si>
  <si>
    <t>Доплата за категорию/ старшая</t>
  </si>
  <si>
    <t>фельдшер ВОП</t>
  </si>
  <si>
    <t>Врач ФГДС</t>
  </si>
  <si>
    <t>м/сестра Приозерного МП</t>
  </si>
  <si>
    <t>м/сестра Т-Казыкского МП</t>
  </si>
  <si>
    <t>м/с эндокринолога</t>
  </si>
  <si>
    <t>медрегистратор</t>
  </si>
  <si>
    <t>м/с б/листов</t>
  </si>
  <si>
    <t>м/с  профосмотров</t>
  </si>
  <si>
    <t xml:space="preserve">  Отделение общей практики и участковой службы</t>
  </si>
  <si>
    <t xml:space="preserve">  Отделение профилактики и социально-психологической помощи</t>
  </si>
  <si>
    <t xml:space="preserve">  Лабораторно-диагностическое отделение</t>
  </si>
  <si>
    <t>м/с школы</t>
  </si>
  <si>
    <t xml:space="preserve">  Щербаковская ВА</t>
  </si>
  <si>
    <t xml:space="preserve"> К-Кардонскому ФАПу</t>
  </si>
  <si>
    <t>м/сестра школы</t>
  </si>
  <si>
    <t xml:space="preserve">  Б-Чураковскому  ФАПу</t>
  </si>
  <si>
    <t>м/сестра  Карагалинской школы</t>
  </si>
  <si>
    <t>м/сестра Воробьевского МП</t>
  </si>
  <si>
    <t>м/сестра Танабаевского МП</t>
  </si>
  <si>
    <t>м/сестра  Димитровской школы</t>
  </si>
  <si>
    <t>м/сестра Маяковской школы</t>
  </si>
  <si>
    <t>м/сестра Зуевской школы</t>
  </si>
  <si>
    <t xml:space="preserve">Объем работ по данной должности 1.0, 0.75, 0.5, 0.25 </t>
  </si>
  <si>
    <t xml:space="preserve"> тенге</t>
  </si>
  <si>
    <t>ассистент стоматолога</t>
  </si>
  <si>
    <t xml:space="preserve">фел-лаборант </t>
  </si>
  <si>
    <t>м/с Силантьевская СШ</t>
  </si>
  <si>
    <t>санитарка Свердловского МП</t>
  </si>
  <si>
    <t>м/сестра Свердловского МП</t>
  </si>
  <si>
    <t>м/сестра Свердловской школы</t>
  </si>
  <si>
    <t>водитель Свердловского МП</t>
  </si>
  <si>
    <t>м/сестра Н-Алексеевского МП</t>
  </si>
  <si>
    <t>м/сестра Н-Алексеевской школы</t>
  </si>
  <si>
    <t>санитарка Н-Алексеевского МП</t>
  </si>
  <si>
    <t>водитель Н-алексеевского МП</t>
  </si>
  <si>
    <t>водитель Шокай МП</t>
  </si>
  <si>
    <t>м/сестра Лермонтовского МП</t>
  </si>
  <si>
    <t>м/сестра хирурга</t>
  </si>
  <si>
    <t>санитарка Приозерного МП</t>
  </si>
  <si>
    <t>м/с ВОП</t>
  </si>
  <si>
    <t>фельдшер Н-Алексеевского МП</t>
  </si>
  <si>
    <t>акушерка ВОП</t>
  </si>
  <si>
    <t>А2-3</t>
  </si>
  <si>
    <t>Тарификационный список работников КГП "Алтынсаринская РБ."</t>
  </si>
  <si>
    <t>Врач ЗОЖ</t>
  </si>
  <si>
    <t>врач эпидемиолог</t>
  </si>
  <si>
    <t>нарколог КПЗ</t>
  </si>
  <si>
    <t>психиатр КПЗ</t>
  </si>
  <si>
    <t>м/с психиатра КПЗ</t>
  </si>
  <si>
    <t>м/с нарколога КПЗ</t>
  </si>
  <si>
    <t>В4-3</t>
  </si>
  <si>
    <t>поправочный коэффициент к ДО</t>
  </si>
  <si>
    <t>м/сестра дов.каб</t>
  </si>
  <si>
    <t>высш</t>
  </si>
  <si>
    <t>В4-1</t>
  </si>
  <si>
    <t>В2-1</t>
  </si>
  <si>
    <t>акушерка Докучаевского МП</t>
  </si>
  <si>
    <t>фельдшер привив каб</t>
  </si>
  <si>
    <t>фельдшер</t>
  </si>
  <si>
    <t>м/сестра Зуевского МП</t>
  </si>
  <si>
    <t>фельдшер Убаганской школы</t>
  </si>
  <si>
    <t>акушерка Докучаевской школы</t>
  </si>
  <si>
    <t>врач реабилитолог</t>
  </si>
  <si>
    <t xml:space="preserve">м/с </t>
  </si>
  <si>
    <t>фельдшер процедур к-та</t>
  </si>
  <si>
    <t>по состоянию на 01.01.2024г.</t>
  </si>
  <si>
    <t>26.04.27.</t>
  </si>
  <si>
    <t>01.04.17.</t>
  </si>
  <si>
    <t>09.04.20.</t>
  </si>
  <si>
    <t>13.09.14.</t>
  </si>
  <si>
    <t>17.06.26.</t>
  </si>
  <si>
    <t>00.01.00.</t>
  </si>
  <si>
    <t>19.00.27</t>
  </si>
  <si>
    <t>32.10.25.</t>
  </si>
  <si>
    <t>44.09.22.</t>
  </si>
  <si>
    <t>07.10.11.</t>
  </si>
  <si>
    <t>25.02.11.</t>
  </si>
  <si>
    <r>
      <t xml:space="preserve">по состоянию на 01.01.2024г.      </t>
    </r>
    <r>
      <rPr>
        <b/>
        <u val="single"/>
        <sz val="11"/>
        <rFont val="Arial Cyr"/>
        <family val="0"/>
      </rPr>
      <t>Медицинские пункты</t>
    </r>
  </si>
  <si>
    <t>39.04.14.</t>
  </si>
  <si>
    <t>13.02.15.</t>
  </si>
  <si>
    <t>13.05.05.</t>
  </si>
  <si>
    <t>51.04.15.</t>
  </si>
  <si>
    <t>12.07.27.</t>
  </si>
  <si>
    <t>21.01.28.</t>
  </si>
  <si>
    <t>19.09.26.</t>
  </si>
  <si>
    <t>19.09.14.</t>
  </si>
  <si>
    <t>27.05.00.</t>
  </si>
  <si>
    <t>35.06.00.</t>
  </si>
  <si>
    <t>05.02.29.</t>
  </si>
  <si>
    <t>36.03.25.</t>
  </si>
  <si>
    <t>09.02.07.</t>
  </si>
  <si>
    <t>32.08.27.</t>
  </si>
  <si>
    <t>18.03.24.</t>
  </si>
  <si>
    <t>по состоянию на 01.01.2024 г.</t>
  </si>
  <si>
    <t>00.05.06.</t>
  </si>
  <si>
    <t>35.05.00.</t>
  </si>
  <si>
    <t>06.02.29.</t>
  </si>
  <si>
    <t>В2-3</t>
  </si>
  <si>
    <t>00.04.16.</t>
  </si>
  <si>
    <t>08.04.23.</t>
  </si>
  <si>
    <t>10.06.00.</t>
  </si>
  <si>
    <t>13.05.09.</t>
  </si>
  <si>
    <t>06.04.28.</t>
  </si>
  <si>
    <t>14.05.24.</t>
  </si>
  <si>
    <t>14.04.25.</t>
  </si>
  <si>
    <t>34.00.13.</t>
  </si>
  <si>
    <t>00.05.00.</t>
  </si>
  <si>
    <t>21.03.22.</t>
  </si>
  <si>
    <t>21.04.11.</t>
  </si>
  <si>
    <t>01.05.07.</t>
  </si>
  <si>
    <t>40.07.20.</t>
  </si>
  <si>
    <t>05.01.16.</t>
  </si>
  <si>
    <t>41.09.19.</t>
  </si>
  <si>
    <t>12.06.28.</t>
  </si>
  <si>
    <r>
      <t xml:space="preserve">по состоянию на 01.01.2024г.    </t>
    </r>
    <r>
      <rPr>
        <b/>
        <u val="single"/>
        <sz val="11"/>
        <rFont val="Arial Cyr"/>
        <family val="0"/>
      </rPr>
      <t>Отделение специализированной помощи</t>
    </r>
  </si>
  <si>
    <t>Врач-рентген(мамол)</t>
  </si>
  <si>
    <t>09.05.00.</t>
  </si>
  <si>
    <t>44.02.03.</t>
  </si>
  <si>
    <t>29.01.03.</t>
  </si>
  <si>
    <t>40.05.23.</t>
  </si>
  <si>
    <t>04.05.01.</t>
  </si>
  <si>
    <t>25.11.00.</t>
  </si>
  <si>
    <t>37.03.08.</t>
  </si>
  <si>
    <t>05.05.00.</t>
  </si>
  <si>
    <t>врач эксперт (СПП)</t>
  </si>
  <si>
    <t>43.02.07.</t>
  </si>
  <si>
    <t>30.09.20.</t>
  </si>
  <si>
    <t>38.05.00.</t>
  </si>
  <si>
    <t>32.04.28.</t>
  </si>
  <si>
    <t>29.11.00.</t>
  </si>
  <si>
    <t>39.05.15.</t>
  </si>
  <si>
    <t>38.10.25.</t>
  </si>
  <si>
    <t>18.04.18.</t>
  </si>
  <si>
    <t>28.09.19.</t>
  </si>
  <si>
    <t>старший фельдшер (м/с )</t>
  </si>
  <si>
    <t>23.05.03.</t>
  </si>
  <si>
    <t>32.09.00.</t>
  </si>
  <si>
    <t>25.09.06.</t>
  </si>
  <si>
    <t>38.03.17.</t>
  </si>
  <si>
    <t>28.05.26.</t>
  </si>
  <si>
    <t>00.05.05.</t>
  </si>
  <si>
    <t>14.03.02.</t>
  </si>
  <si>
    <t>11.02.21.</t>
  </si>
  <si>
    <t>30.05.00.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</si>
</sst>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00000"/>
    <numFmt numFmtId="177" formatCode="0;[Red]0"/>
    <numFmt numFmtId="178" formatCode="#,##0.000"/>
    <numFmt numFmtId="179" formatCode="dd/mm/yy;@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0.000"/>
  </numFmts>
  <fonts count="46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2"/>
    </font>
    <font>
      <b/>
      <i/>
      <u val="single"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u val="single"/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2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2" fontId="9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wrapText="1"/>
    </xf>
    <xf numFmtId="1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 wrapText="1"/>
    </xf>
    <xf numFmtId="3" fontId="9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175" fontId="2" fillId="0" borderId="10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left"/>
    </xf>
    <xf numFmtId="1" fontId="9" fillId="0" borderId="12" xfId="0" applyNumberFormat="1" applyFont="1" applyBorder="1" applyAlignment="1">
      <alignment horizontal="left"/>
    </xf>
    <xf numFmtId="1" fontId="9" fillId="0" borderId="13" xfId="0" applyNumberFormat="1" applyFont="1" applyBorder="1" applyAlignment="1">
      <alignment horizontal="left"/>
    </xf>
    <xf numFmtId="2" fontId="2" fillId="0" borderId="19" xfId="0" applyNumberFormat="1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K123"/>
  <sheetViews>
    <sheetView tabSelected="1" zoomScale="124" zoomScaleNormal="124" zoomScaleSheetLayoutView="100" zoomScalePageLayoutView="0" workbookViewId="0" topLeftCell="A1">
      <selection activeCell="Z17" sqref="Z17"/>
    </sheetView>
  </sheetViews>
  <sheetFormatPr defaultColWidth="9.00390625" defaultRowHeight="12.75"/>
  <cols>
    <col min="1" max="1" width="2.75390625" style="7" customWidth="1"/>
    <col min="2" max="2" width="17.75390625" style="0" customWidth="1"/>
    <col min="3" max="3" width="6.00390625" style="7" customWidth="1"/>
    <col min="4" max="4" width="7.625" style="0" customWidth="1"/>
    <col min="5" max="5" width="5.75390625" style="9" customWidth="1"/>
    <col min="6" max="6" width="6.875" style="0" customWidth="1"/>
    <col min="7" max="8" width="6.75390625" style="0" customWidth="1"/>
    <col min="9" max="9" width="8.00390625" style="0" customWidth="1"/>
    <col min="10" max="10" width="4.125" style="0" customWidth="1"/>
    <col min="11" max="11" width="5.75390625" style="0" customWidth="1"/>
    <col min="12" max="12" width="4.125" style="0" customWidth="1"/>
    <col min="13" max="13" width="6.125" style="0" customWidth="1"/>
    <col min="14" max="14" width="4.75390625" style="0" customWidth="1"/>
    <col min="15" max="15" width="6.25390625" style="0" customWidth="1"/>
    <col min="16" max="16" width="7.875" style="0" customWidth="1"/>
    <col min="17" max="17" width="9.375" style="0" customWidth="1"/>
    <col min="18" max="18" width="9.25390625" style="10" customWidth="1"/>
    <col min="19" max="19" width="13.25390625" style="7" customWidth="1"/>
    <col min="20" max="20" width="7.375" style="0" customWidth="1"/>
    <col min="21" max="21" width="8.375" style="0" customWidth="1"/>
  </cols>
  <sheetData>
    <row r="1" spans="18:19" ht="12.75">
      <c r="R1"/>
      <c r="S1"/>
    </row>
    <row r="2" spans="18:19" ht="12.75">
      <c r="R2"/>
      <c r="S2"/>
    </row>
    <row r="3" spans="1:19" ht="15.75">
      <c r="A3" s="77" t="s">
        <v>147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9:11" ht="15">
      <c r="I4" s="13" t="s">
        <v>197</v>
      </c>
      <c r="J4" s="13"/>
      <c r="K4" s="13"/>
    </row>
    <row r="5" spans="3:15" ht="12.75">
      <c r="C5" s="79" t="s">
        <v>112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9:11" ht="15">
      <c r="I6" s="13"/>
      <c r="J6" s="13"/>
      <c r="K6" s="13"/>
    </row>
    <row r="7" spans="1:115" ht="12.75" customHeight="1">
      <c r="A7" s="66" t="s">
        <v>2</v>
      </c>
      <c r="B7" s="66" t="s">
        <v>0</v>
      </c>
      <c r="C7" s="81" t="s">
        <v>9</v>
      </c>
      <c r="D7" s="66" t="s">
        <v>12</v>
      </c>
      <c r="E7" s="69" t="s">
        <v>13</v>
      </c>
      <c r="F7" s="81" t="s">
        <v>16</v>
      </c>
      <c r="G7" s="78" t="s">
        <v>17</v>
      </c>
      <c r="H7" s="78" t="s">
        <v>155</v>
      </c>
      <c r="I7" s="59" t="s">
        <v>1</v>
      </c>
      <c r="J7" s="60"/>
      <c r="K7" s="60"/>
      <c r="L7" s="60"/>
      <c r="M7" s="60"/>
      <c r="N7" s="60"/>
      <c r="O7" s="60"/>
      <c r="P7" s="60"/>
      <c r="Q7" s="61"/>
      <c r="R7" s="74" t="s">
        <v>10</v>
      </c>
      <c r="S7" s="62" t="s">
        <v>18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</row>
    <row r="8" spans="1:115" ht="12.75" customHeight="1">
      <c r="A8" s="67"/>
      <c r="B8" s="67"/>
      <c r="C8" s="82"/>
      <c r="D8" s="67"/>
      <c r="E8" s="69"/>
      <c r="F8" s="82"/>
      <c r="G8" s="70"/>
      <c r="H8" s="70"/>
      <c r="I8" s="62" t="s">
        <v>6</v>
      </c>
      <c r="J8" s="65" t="s">
        <v>19</v>
      </c>
      <c r="K8" s="65"/>
      <c r="L8" s="65"/>
      <c r="M8" s="65"/>
      <c r="N8" s="65"/>
      <c r="O8" s="65"/>
      <c r="P8" s="65"/>
      <c r="Q8" s="65"/>
      <c r="R8" s="75"/>
      <c r="S8" s="63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</row>
    <row r="9" spans="1:115" ht="39.75" customHeight="1">
      <c r="A9" s="67"/>
      <c r="B9" s="67"/>
      <c r="C9" s="81"/>
      <c r="D9" s="67"/>
      <c r="E9" s="69"/>
      <c r="F9" s="81"/>
      <c r="G9" s="70"/>
      <c r="H9" s="70"/>
      <c r="I9" s="63"/>
      <c r="J9" s="83" t="s">
        <v>20</v>
      </c>
      <c r="K9" s="83"/>
      <c r="L9" s="72" t="s">
        <v>14</v>
      </c>
      <c r="M9" s="73"/>
      <c r="N9" s="64" t="s">
        <v>15</v>
      </c>
      <c r="O9" s="64"/>
      <c r="P9" s="70" t="s">
        <v>86</v>
      </c>
      <c r="Q9" s="70" t="s">
        <v>11</v>
      </c>
      <c r="R9" s="75"/>
      <c r="S9" s="63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</row>
    <row r="10" spans="1:115" ht="33.75" customHeight="1">
      <c r="A10" s="68"/>
      <c r="B10" s="68"/>
      <c r="C10" s="81"/>
      <c r="D10" s="68"/>
      <c r="E10" s="69"/>
      <c r="F10" s="81"/>
      <c r="G10" s="71"/>
      <c r="H10" s="71"/>
      <c r="I10" s="64"/>
      <c r="J10" s="14" t="s">
        <v>21</v>
      </c>
      <c r="K10" s="14" t="s">
        <v>7</v>
      </c>
      <c r="L10" s="14" t="s">
        <v>8</v>
      </c>
      <c r="M10" s="14" t="s">
        <v>7</v>
      </c>
      <c r="N10" s="14" t="s">
        <v>8</v>
      </c>
      <c r="O10" s="14" t="s">
        <v>7</v>
      </c>
      <c r="P10" s="71"/>
      <c r="Q10" s="71"/>
      <c r="R10" s="76"/>
      <c r="S10" s="64"/>
      <c r="T10" s="11"/>
      <c r="U10" s="11"/>
      <c r="V10" s="11"/>
      <c r="W10" s="11"/>
      <c r="X10" s="11"/>
      <c r="Y10" s="11"/>
      <c r="Z10" s="11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 t="s">
        <v>3</v>
      </c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</row>
    <row r="11" spans="1:115" s="9" customFormat="1" ht="12.75" customHeight="1">
      <c r="A11" s="15"/>
      <c r="B11" s="56" t="s">
        <v>27</v>
      </c>
      <c r="C11" s="57"/>
      <c r="D11" s="58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</row>
    <row r="12" spans="1:115" s="9" customFormat="1" ht="12.75">
      <c r="A12" s="15">
        <v>1</v>
      </c>
      <c r="B12" s="28" t="s">
        <v>65</v>
      </c>
      <c r="C12" s="19" t="s">
        <v>88</v>
      </c>
      <c r="D12" s="15" t="s">
        <v>198</v>
      </c>
      <c r="E12" s="15"/>
      <c r="F12" s="15">
        <v>17697</v>
      </c>
      <c r="G12" s="20">
        <v>4.13</v>
      </c>
      <c r="H12" s="20">
        <v>3.42</v>
      </c>
      <c r="I12" s="15">
        <f>F12*G12*H12</f>
        <v>249963.04619999998</v>
      </c>
      <c r="J12" s="15">
        <v>25</v>
      </c>
      <c r="K12" s="15">
        <f>I12*0.25</f>
        <v>62490.761549999996</v>
      </c>
      <c r="L12" s="15"/>
      <c r="M12" s="15"/>
      <c r="N12" s="15">
        <v>200</v>
      </c>
      <c r="O12" s="21">
        <f>N12*F12/100</f>
        <v>35394</v>
      </c>
      <c r="P12" s="21">
        <f>(I12+K12)*0.1</f>
        <v>31245.380774999998</v>
      </c>
      <c r="Q12" s="15">
        <f>I12+K12+M12+O12+P12</f>
        <v>379093.188525</v>
      </c>
      <c r="R12" s="20">
        <v>1</v>
      </c>
      <c r="S12" s="21">
        <f>Q12*R12</f>
        <v>379093.188525</v>
      </c>
      <c r="T12" s="12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1:115" s="9" customFormat="1" ht="12.75">
      <c r="A13" s="15">
        <v>2</v>
      </c>
      <c r="B13" s="28" t="s">
        <v>65</v>
      </c>
      <c r="C13" s="19" t="s">
        <v>87</v>
      </c>
      <c r="D13" s="15" t="s">
        <v>199</v>
      </c>
      <c r="E13" s="15">
        <v>1</v>
      </c>
      <c r="F13" s="15">
        <v>17697</v>
      </c>
      <c r="G13" s="20">
        <v>5.54</v>
      </c>
      <c r="H13" s="20">
        <v>3.42</v>
      </c>
      <c r="I13" s="15">
        <f>F13*G13*H13</f>
        <v>335301.5196</v>
      </c>
      <c r="J13" s="15">
        <v>25</v>
      </c>
      <c r="K13" s="15">
        <f>I13*0.25</f>
        <v>83825.3799</v>
      </c>
      <c r="L13" s="15"/>
      <c r="M13" s="15"/>
      <c r="N13" s="15">
        <v>200</v>
      </c>
      <c r="O13" s="21">
        <f>N13*F13/100</f>
        <v>35394</v>
      </c>
      <c r="P13" s="21">
        <f>(I13+K13)*0.1</f>
        <v>41912.68995</v>
      </c>
      <c r="Q13" s="15">
        <f>I13+K13+M13+O13+P13</f>
        <v>496433.58944999997</v>
      </c>
      <c r="R13" s="20">
        <v>1</v>
      </c>
      <c r="S13" s="21">
        <f>Q13*R13</f>
        <v>496433.58944999997</v>
      </c>
      <c r="T13" s="12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</row>
    <row r="14" spans="1:115" s="9" customFormat="1" ht="12.75">
      <c r="A14" s="15">
        <v>3</v>
      </c>
      <c r="B14" s="28" t="s">
        <v>65</v>
      </c>
      <c r="C14" s="19" t="s">
        <v>201</v>
      </c>
      <c r="D14" s="15" t="s">
        <v>200</v>
      </c>
      <c r="E14" s="15">
        <v>2</v>
      </c>
      <c r="F14" s="15">
        <v>17697</v>
      </c>
      <c r="G14" s="20">
        <v>4.96</v>
      </c>
      <c r="H14" s="20">
        <v>3.42</v>
      </c>
      <c r="I14" s="15">
        <f>F14*G14*H14</f>
        <v>300197.75039999996</v>
      </c>
      <c r="J14" s="15">
        <v>25</v>
      </c>
      <c r="K14" s="15">
        <f>I14*0.25</f>
        <v>75049.43759999999</v>
      </c>
      <c r="L14" s="15"/>
      <c r="M14" s="15"/>
      <c r="N14" s="15">
        <v>200</v>
      </c>
      <c r="O14" s="21">
        <f>N14*F14/100</f>
        <v>35394</v>
      </c>
      <c r="P14" s="21">
        <f>(I14+K14)*0.1</f>
        <v>37524.718799999995</v>
      </c>
      <c r="Q14" s="15">
        <f>I14+K14+M14+O14+P14</f>
        <v>448165.90679999994</v>
      </c>
      <c r="R14" s="20">
        <v>1</v>
      </c>
      <c r="S14" s="21">
        <f>Q14*R14</f>
        <v>448165.90679999994</v>
      </c>
      <c r="T14" s="12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</row>
    <row r="15" spans="1:115" s="9" customFormat="1" ht="12.75">
      <c r="A15" s="15">
        <v>4</v>
      </c>
      <c r="B15" s="28" t="s">
        <v>65</v>
      </c>
      <c r="C15" s="19" t="s">
        <v>88</v>
      </c>
      <c r="D15" s="15" t="s">
        <v>202</v>
      </c>
      <c r="E15" s="15"/>
      <c r="F15" s="15">
        <v>17697</v>
      </c>
      <c r="G15" s="20">
        <v>4.13</v>
      </c>
      <c r="H15" s="20">
        <v>3.42</v>
      </c>
      <c r="I15" s="15">
        <f>F15*G15*H15</f>
        <v>249963.04619999998</v>
      </c>
      <c r="J15" s="15">
        <v>25</v>
      </c>
      <c r="K15" s="15">
        <f>I15*0.25</f>
        <v>62490.761549999996</v>
      </c>
      <c r="L15" s="15"/>
      <c r="M15" s="15"/>
      <c r="N15" s="15">
        <v>200</v>
      </c>
      <c r="O15" s="21">
        <f>N15*F15/100</f>
        <v>35394</v>
      </c>
      <c r="P15" s="21">
        <f>(I15+K15)*0.1</f>
        <v>31245.380774999998</v>
      </c>
      <c r="Q15" s="15">
        <f>I15+K15+M15+O15+P15</f>
        <v>379093.188525</v>
      </c>
      <c r="R15" s="20">
        <v>1</v>
      </c>
      <c r="S15" s="21">
        <f>Q15*R15</f>
        <v>379093.188525</v>
      </c>
      <c r="T15" s="12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</row>
    <row r="16" spans="1:115" s="9" customFormat="1" ht="12.75">
      <c r="A16" s="15">
        <v>5</v>
      </c>
      <c r="B16" s="28" t="s">
        <v>65</v>
      </c>
      <c r="C16" s="19" t="s">
        <v>88</v>
      </c>
      <c r="D16" s="15" t="s">
        <v>203</v>
      </c>
      <c r="E16" s="15"/>
      <c r="F16" s="15">
        <v>17697</v>
      </c>
      <c r="G16" s="20">
        <v>4.35</v>
      </c>
      <c r="H16" s="20">
        <v>3.42</v>
      </c>
      <c r="I16" s="15">
        <f>F16*G16*H16</f>
        <v>263278.269</v>
      </c>
      <c r="J16" s="15">
        <v>25</v>
      </c>
      <c r="K16" s="15">
        <f>I16*0.25</f>
        <v>65819.56725</v>
      </c>
      <c r="L16" s="15"/>
      <c r="M16" s="15"/>
      <c r="N16" s="15">
        <v>200</v>
      </c>
      <c r="O16" s="21">
        <f>N16*F16/100</f>
        <v>35394</v>
      </c>
      <c r="P16" s="21">
        <f>(I16+K16)*0.1</f>
        <v>32909.783625</v>
      </c>
      <c r="Q16" s="15">
        <f>I16+K16+M16+O16+P16</f>
        <v>397401.6198749999</v>
      </c>
      <c r="R16" s="20">
        <v>1</v>
      </c>
      <c r="S16" s="21">
        <f>Q16*R16</f>
        <v>397401.6198749999</v>
      </c>
      <c r="T16" s="12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</row>
    <row r="17" spans="1:115" s="37" customFormat="1" ht="12.75">
      <c r="A17" s="29"/>
      <c r="B17" s="30" t="s">
        <v>5</v>
      </c>
      <c r="C17" s="25"/>
      <c r="D17" s="31"/>
      <c r="E17" s="24"/>
      <c r="F17" s="24"/>
      <c r="G17" s="24"/>
      <c r="H17" s="24"/>
      <c r="I17" s="29"/>
      <c r="J17" s="29"/>
      <c r="K17" s="29"/>
      <c r="L17" s="32"/>
      <c r="M17" s="32"/>
      <c r="N17" s="32"/>
      <c r="O17" s="32"/>
      <c r="P17" s="32"/>
      <c r="Q17" s="32"/>
      <c r="R17" s="34">
        <f>SUM(R11:R16)</f>
        <v>5</v>
      </c>
      <c r="S17" s="35">
        <f>SUM(S12:S16)</f>
        <v>2100187.493175</v>
      </c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</row>
    <row r="18" spans="1:115" s="9" customFormat="1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2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</row>
    <row r="19" spans="1:115" s="9" customFormat="1" ht="12.75">
      <c r="A19" s="15"/>
      <c r="B19" s="56" t="s">
        <v>22</v>
      </c>
      <c r="C19" s="57"/>
      <c r="D19" s="58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</row>
    <row r="20" spans="1:115" ht="12.75">
      <c r="A20" s="19">
        <v>1</v>
      </c>
      <c r="B20" s="27" t="s">
        <v>145</v>
      </c>
      <c r="C20" s="19" t="s">
        <v>154</v>
      </c>
      <c r="D20" s="20" t="s">
        <v>204</v>
      </c>
      <c r="E20" s="15">
        <v>2</v>
      </c>
      <c r="F20" s="19">
        <v>17697</v>
      </c>
      <c r="G20" s="19">
        <v>4.04</v>
      </c>
      <c r="H20" s="19">
        <v>2.34</v>
      </c>
      <c r="I20" s="15">
        <f>F20*G20*H20</f>
        <v>167300.3592</v>
      </c>
      <c r="J20" s="15">
        <v>25</v>
      </c>
      <c r="K20" s="15">
        <f>I20*0.25</f>
        <v>41825.0898</v>
      </c>
      <c r="L20" s="15"/>
      <c r="M20" s="21"/>
      <c r="N20" s="21">
        <v>150</v>
      </c>
      <c r="O20" s="21">
        <f>N20*F20/100</f>
        <v>26545.5</v>
      </c>
      <c r="P20" s="21">
        <f aca="true" t="shared" si="0" ref="P20:P29">(I20+K20)*0.1</f>
        <v>20912.544900000004</v>
      </c>
      <c r="Q20" s="15">
        <f aca="true" t="shared" si="1" ref="Q20:Q29">I20+K20+M20+O20+P20</f>
        <v>256583.49390000003</v>
      </c>
      <c r="R20" s="22">
        <v>0.5</v>
      </c>
      <c r="S20" s="21">
        <f aca="true" t="shared" si="2" ref="S20:S29">Q20*R20</f>
        <v>128291.74695000002</v>
      </c>
      <c r="T20" s="11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</row>
    <row r="21" spans="1:115" ht="12.75">
      <c r="A21" s="19">
        <v>2</v>
      </c>
      <c r="B21" s="27" t="s">
        <v>156</v>
      </c>
      <c r="C21" s="19" t="s">
        <v>89</v>
      </c>
      <c r="D21" s="20" t="s">
        <v>205</v>
      </c>
      <c r="E21" s="15"/>
      <c r="F21" s="19">
        <v>17697</v>
      </c>
      <c r="G21" s="19">
        <v>3.61</v>
      </c>
      <c r="H21" s="19">
        <v>2.34</v>
      </c>
      <c r="I21" s="15">
        <f aca="true" t="shared" si="3" ref="I21:I29">F21*G21*H21</f>
        <v>149493.6378</v>
      </c>
      <c r="J21" s="15">
        <v>25</v>
      </c>
      <c r="K21" s="15">
        <f aca="true" t="shared" si="4" ref="K21:K29">I21*0.25</f>
        <v>37373.40945</v>
      </c>
      <c r="L21" s="15"/>
      <c r="M21" s="21"/>
      <c r="N21" s="21"/>
      <c r="O21" s="21"/>
      <c r="P21" s="21">
        <f t="shared" si="0"/>
        <v>18686.704725</v>
      </c>
      <c r="Q21" s="15">
        <f t="shared" si="1"/>
        <v>205553.751975</v>
      </c>
      <c r="R21" s="22">
        <v>0.75</v>
      </c>
      <c r="S21" s="21">
        <f t="shared" si="2"/>
        <v>154165.31398125</v>
      </c>
      <c r="T21" s="11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</row>
    <row r="22" spans="1:115" ht="12.75">
      <c r="A22" s="19"/>
      <c r="B22" s="27" t="s">
        <v>156</v>
      </c>
      <c r="C22" s="19" t="s">
        <v>154</v>
      </c>
      <c r="D22" s="20" t="s">
        <v>206</v>
      </c>
      <c r="E22" s="15">
        <v>2</v>
      </c>
      <c r="F22" s="19">
        <v>17697</v>
      </c>
      <c r="G22" s="19">
        <v>3.92</v>
      </c>
      <c r="H22" s="19">
        <v>2.34</v>
      </c>
      <c r="I22" s="15">
        <f>F22*G22*H22</f>
        <v>162331.0416</v>
      </c>
      <c r="J22" s="15">
        <v>25</v>
      </c>
      <c r="K22" s="15">
        <f>I22*0.25</f>
        <v>40582.7604</v>
      </c>
      <c r="L22" s="15"/>
      <c r="M22" s="21"/>
      <c r="N22" s="21">
        <v>150</v>
      </c>
      <c r="O22" s="21">
        <f>N22*F22/100</f>
        <v>26545.5</v>
      </c>
      <c r="P22" s="21">
        <f>(I22+K22)*0.1</f>
        <v>20291.3802</v>
      </c>
      <c r="Q22" s="15">
        <f>I22+K22+M22+O22+P22</f>
        <v>249750.68219999998</v>
      </c>
      <c r="R22" s="22">
        <v>1</v>
      </c>
      <c r="S22" s="21">
        <f>Q22*R22</f>
        <v>249750.68219999998</v>
      </c>
      <c r="T22" s="11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</row>
    <row r="23" spans="1:115" ht="12.75">
      <c r="A23" s="19">
        <v>3</v>
      </c>
      <c r="B23" s="27" t="s">
        <v>31</v>
      </c>
      <c r="C23" s="19" t="s">
        <v>90</v>
      </c>
      <c r="D23" s="20" t="s">
        <v>207</v>
      </c>
      <c r="E23" s="15">
        <v>1</v>
      </c>
      <c r="F23" s="19">
        <v>17697</v>
      </c>
      <c r="G23" s="19">
        <v>4.19</v>
      </c>
      <c r="H23" s="19">
        <v>2.34</v>
      </c>
      <c r="I23" s="15">
        <f t="shared" si="3"/>
        <v>173512.0062</v>
      </c>
      <c r="J23" s="15">
        <v>25</v>
      </c>
      <c r="K23" s="15">
        <f t="shared" si="4"/>
        <v>43378.00155</v>
      </c>
      <c r="L23" s="15">
        <v>20</v>
      </c>
      <c r="M23" s="21">
        <f>L23*F23/100</f>
        <v>3539.4</v>
      </c>
      <c r="N23" s="21"/>
      <c r="O23" s="21"/>
      <c r="P23" s="21">
        <f t="shared" si="0"/>
        <v>21689.000775</v>
      </c>
      <c r="Q23" s="15">
        <f t="shared" si="1"/>
        <v>242118.40852499998</v>
      </c>
      <c r="R23" s="22">
        <v>0.5</v>
      </c>
      <c r="S23" s="21">
        <f t="shared" si="2"/>
        <v>121059.20426249999</v>
      </c>
      <c r="T23" s="11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</row>
    <row r="24" spans="1:115" ht="12.75">
      <c r="A24" s="19">
        <v>4</v>
      </c>
      <c r="B24" s="27" t="s">
        <v>161</v>
      </c>
      <c r="C24" s="19" t="s">
        <v>89</v>
      </c>
      <c r="D24" s="20" t="s">
        <v>208</v>
      </c>
      <c r="E24" s="15"/>
      <c r="F24" s="19">
        <v>17697</v>
      </c>
      <c r="G24" s="19">
        <v>3.61</v>
      </c>
      <c r="H24" s="19">
        <v>2.34</v>
      </c>
      <c r="I24" s="15">
        <f t="shared" si="3"/>
        <v>149493.6378</v>
      </c>
      <c r="J24" s="15">
        <v>25</v>
      </c>
      <c r="K24" s="15">
        <f t="shared" si="4"/>
        <v>37373.40945</v>
      </c>
      <c r="L24" s="15"/>
      <c r="M24" s="21"/>
      <c r="N24" s="21"/>
      <c r="O24" s="21"/>
      <c r="P24" s="21">
        <f t="shared" si="0"/>
        <v>18686.704725</v>
      </c>
      <c r="Q24" s="15">
        <f t="shared" si="1"/>
        <v>205553.751975</v>
      </c>
      <c r="R24" s="22">
        <v>1</v>
      </c>
      <c r="S24" s="21">
        <f t="shared" si="2"/>
        <v>205553.751975</v>
      </c>
      <c r="T24" s="11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</row>
    <row r="25" spans="1:115" ht="12.75">
      <c r="A25" s="19">
        <v>5</v>
      </c>
      <c r="B25" s="27" t="s">
        <v>32</v>
      </c>
      <c r="C25" s="19" t="s">
        <v>89</v>
      </c>
      <c r="D25" s="20" t="s">
        <v>209</v>
      </c>
      <c r="E25" s="15"/>
      <c r="F25" s="19">
        <v>17697</v>
      </c>
      <c r="G25" s="19">
        <v>3.73</v>
      </c>
      <c r="H25" s="19">
        <v>2.34</v>
      </c>
      <c r="I25" s="15">
        <f t="shared" si="3"/>
        <v>154462.95539999998</v>
      </c>
      <c r="J25" s="15">
        <v>26</v>
      </c>
      <c r="K25" s="15">
        <f t="shared" si="4"/>
        <v>38615.738849999994</v>
      </c>
      <c r="L25" s="15">
        <v>190</v>
      </c>
      <c r="M25" s="21">
        <f>L25*F25/100</f>
        <v>33624.3</v>
      </c>
      <c r="N25" s="21"/>
      <c r="O25" s="21"/>
      <c r="P25" s="21">
        <f t="shared" si="0"/>
        <v>19307.869424999997</v>
      </c>
      <c r="Q25" s="15">
        <f t="shared" si="1"/>
        <v>246010.86367499997</v>
      </c>
      <c r="R25" s="22">
        <v>0.25</v>
      </c>
      <c r="S25" s="21">
        <f t="shared" si="2"/>
        <v>61502.71591874999</v>
      </c>
      <c r="T25" s="11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</row>
    <row r="26" spans="1:115" ht="12.75">
      <c r="A26" s="19">
        <v>6</v>
      </c>
      <c r="B26" s="27" t="s">
        <v>99</v>
      </c>
      <c r="C26" s="19" t="s">
        <v>89</v>
      </c>
      <c r="D26" s="20" t="s">
        <v>210</v>
      </c>
      <c r="E26" s="15"/>
      <c r="F26" s="19">
        <v>17697</v>
      </c>
      <c r="G26" s="19">
        <v>3.32</v>
      </c>
      <c r="H26" s="19">
        <v>2.34</v>
      </c>
      <c r="I26" s="15">
        <f t="shared" si="3"/>
        <v>137484.45359999998</v>
      </c>
      <c r="J26" s="15">
        <v>25</v>
      </c>
      <c r="K26" s="15">
        <f t="shared" si="4"/>
        <v>34371.113399999995</v>
      </c>
      <c r="L26" s="15"/>
      <c r="M26" s="21"/>
      <c r="N26" s="21">
        <v>150</v>
      </c>
      <c r="O26" s="21">
        <f>N26*F26/100</f>
        <v>26545.5</v>
      </c>
      <c r="P26" s="21">
        <f t="shared" si="0"/>
        <v>17185.556699999997</v>
      </c>
      <c r="Q26" s="15">
        <f t="shared" si="1"/>
        <v>215586.62369999997</v>
      </c>
      <c r="R26" s="22">
        <v>0.5</v>
      </c>
      <c r="S26" s="21">
        <f t="shared" si="2"/>
        <v>107793.31184999998</v>
      </c>
      <c r="T26" s="11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</row>
    <row r="27" spans="1:115" ht="12.75">
      <c r="A27" s="19">
        <v>7</v>
      </c>
      <c r="B27" s="27" t="s">
        <v>99</v>
      </c>
      <c r="C27" s="19" t="s">
        <v>89</v>
      </c>
      <c r="D27" s="20" t="s">
        <v>211</v>
      </c>
      <c r="E27" s="15"/>
      <c r="F27" s="19">
        <v>17697</v>
      </c>
      <c r="G27" s="19">
        <v>3.69</v>
      </c>
      <c r="H27" s="19">
        <v>2.34</v>
      </c>
      <c r="I27" s="15">
        <f t="shared" si="3"/>
        <v>152806.51619999998</v>
      </c>
      <c r="J27" s="15">
        <v>25</v>
      </c>
      <c r="K27" s="15">
        <f t="shared" si="4"/>
        <v>38201.629049999996</v>
      </c>
      <c r="L27" s="15"/>
      <c r="M27" s="21"/>
      <c r="N27" s="21">
        <v>150</v>
      </c>
      <c r="O27" s="21">
        <f>N27*F27/100</f>
        <v>26545.5</v>
      </c>
      <c r="P27" s="21">
        <f t="shared" si="0"/>
        <v>19100.814524999998</v>
      </c>
      <c r="Q27" s="15">
        <f t="shared" si="1"/>
        <v>236654.45977499997</v>
      </c>
      <c r="R27" s="22">
        <v>0.5</v>
      </c>
      <c r="S27" s="21">
        <f t="shared" si="2"/>
        <v>118327.22988749998</v>
      </c>
      <c r="T27" s="11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</row>
    <row r="28" spans="1:115" ht="12.75">
      <c r="A28" s="19">
        <v>8</v>
      </c>
      <c r="B28" s="27" t="s">
        <v>99</v>
      </c>
      <c r="C28" s="19" t="s">
        <v>90</v>
      </c>
      <c r="D28" s="20" t="s">
        <v>212</v>
      </c>
      <c r="E28" s="15">
        <v>1</v>
      </c>
      <c r="F28" s="19">
        <v>17697</v>
      </c>
      <c r="G28" s="19">
        <v>4.34</v>
      </c>
      <c r="H28" s="19">
        <v>2.34</v>
      </c>
      <c r="I28" s="15">
        <f t="shared" si="3"/>
        <v>179723.65319999997</v>
      </c>
      <c r="J28" s="15">
        <v>25</v>
      </c>
      <c r="K28" s="15">
        <f t="shared" si="4"/>
        <v>44930.91329999999</v>
      </c>
      <c r="L28" s="15"/>
      <c r="M28" s="21"/>
      <c r="N28" s="21">
        <v>150</v>
      </c>
      <c r="O28" s="21">
        <f>N28*F28/100</f>
        <v>26545.5</v>
      </c>
      <c r="P28" s="21">
        <f t="shared" si="0"/>
        <v>22465.456649999996</v>
      </c>
      <c r="Q28" s="15">
        <f t="shared" si="1"/>
        <v>273665.52314999996</v>
      </c>
      <c r="R28" s="22">
        <v>1</v>
      </c>
      <c r="S28" s="21">
        <f t="shared" si="2"/>
        <v>273665.52314999996</v>
      </c>
      <c r="T28" s="11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</row>
    <row r="29" spans="1:115" ht="12.75">
      <c r="A29" s="19">
        <v>9</v>
      </c>
      <c r="B29" s="27" t="s">
        <v>104</v>
      </c>
      <c r="C29" s="19" t="s">
        <v>89</v>
      </c>
      <c r="D29" s="20" t="s">
        <v>213</v>
      </c>
      <c r="E29" s="15"/>
      <c r="F29" s="19">
        <v>17697</v>
      </c>
      <c r="G29" s="19">
        <v>3.36</v>
      </c>
      <c r="H29" s="19">
        <v>2.34</v>
      </c>
      <c r="I29" s="15">
        <f t="shared" si="3"/>
        <v>139140.8928</v>
      </c>
      <c r="J29" s="15">
        <v>25</v>
      </c>
      <c r="K29" s="15">
        <f t="shared" si="4"/>
        <v>34785.2232</v>
      </c>
      <c r="L29" s="15"/>
      <c r="M29" s="21"/>
      <c r="N29" s="21">
        <v>150</v>
      </c>
      <c r="O29" s="21">
        <f>N29*F29/100</f>
        <v>26545.5</v>
      </c>
      <c r="P29" s="21">
        <f t="shared" si="0"/>
        <v>17392.6116</v>
      </c>
      <c r="Q29" s="15">
        <f t="shared" si="1"/>
        <v>217864.2276</v>
      </c>
      <c r="R29" s="22">
        <v>0.25</v>
      </c>
      <c r="S29" s="21">
        <f t="shared" si="2"/>
        <v>54466.0569</v>
      </c>
      <c r="T29" s="11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</row>
    <row r="30" spans="1:115" s="37" customFormat="1" ht="12.75">
      <c r="A30" s="29"/>
      <c r="B30" s="30" t="s">
        <v>5</v>
      </c>
      <c r="C30" s="25"/>
      <c r="D30" s="31"/>
      <c r="E30" s="24"/>
      <c r="F30" s="24"/>
      <c r="G30" s="24"/>
      <c r="H30" s="24"/>
      <c r="I30" s="29"/>
      <c r="J30" s="29"/>
      <c r="K30" s="29"/>
      <c r="L30" s="32"/>
      <c r="M30" s="32"/>
      <c r="N30" s="32"/>
      <c r="O30" s="32"/>
      <c r="P30" s="32"/>
      <c r="Q30" s="32"/>
      <c r="R30" s="34">
        <f>SUM(R20:R29)</f>
        <v>6.25</v>
      </c>
      <c r="S30" s="35">
        <f>SUM(S20:S29)</f>
        <v>1474575.537075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</row>
    <row r="31" spans="1:115" ht="12.75">
      <c r="A31" s="19"/>
      <c r="B31" s="27"/>
      <c r="C31" s="19"/>
      <c r="D31" s="19"/>
      <c r="E31" s="15"/>
      <c r="F31" s="19"/>
      <c r="G31" s="19"/>
      <c r="H31" s="19"/>
      <c r="I31" s="15"/>
      <c r="J31" s="15"/>
      <c r="K31" s="15"/>
      <c r="L31" s="15"/>
      <c r="M31" s="21"/>
      <c r="N31" s="15"/>
      <c r="O31" s="15"/>
      <c r="P31" s="15"/>
      <c r="Q31" s="15"/>
      <c r="R31" s="23"/>
      <c r="S31" s="1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</row>
    <row r="32" spans="1:115" ht="12.75">
      <c r="A32" s="19"/>
      <c r="B32" s="56" t="s">
        <v>23</v>
      </c>
      <c r="C32" s="57"/>
      <c r="D32" s="58"/>
      <c r="E32" s="15"/>
      <c r="F32" s="19"/>
      <c r="G32" s="19"/>
      <c r="H32" s="19"/>
      <c r="I32" s="15"/>
      <c r="J32" s="15"/>
      <c r="K32" s="15"/>
      <c r="L32" s="15"/>
      <c r="M32" s="21"/>
      <c r="N32" s="15"/>
      <c r="O32" s="15"/>
      <c r="P32" s="15"/>
      <c r="Q32" s="15"/>
      <c r="R32" s="23"/>
      <c r="S32" s="1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</row>
    <row r="33" spans="1:115" ht="12.75">
      <c r="A33" s="19">
        <v>1</v>
      </c>
      <c r="B33" s="27" t="s">
        <v>33</v>
      </c>
      <c r="C33" s="19">
        <v>4</v>
      </c>
      <c r="D33" s="20"/>
      <c r="E33" s="15"/>
      <c r="F33" s="19">
        <v>17697</v>
      </c>
      <c r="G33" s="20">
        <v>2.9</v>
      </c>
      <c r="H33" s="20">
        <v>1.86</v>
      </c>
      <c r="I33" s="15">
        <f>F33*G33*H33</f>
        <v>95457.618</v>
      </c>
      <c r="J33" s="15"/>
      <c r="K33" s="15"/>
      <c r="L33" s="15"/>
      <c r="M33" s="21"/>
      <c r="N33" s="15"/>
      <c r="O33" s="15"/>
      <c r="P33" s="21">
        <f>(I33+K33)*0.1</f>
        <v>9545.7618</v>
      </c>
      <c r="Q33" s="15">
        <f>I33+K33+M33+O33+P33</f>
        <v>105003.3798</v>
      </c>
      <c r="R33" s="23">
        <v>0.25</v>
      </c>
      <c r="S33" s="21">
        <f>Q33*R33</f>
        <v>26250.84495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</row>
    <row r="34" spans="1:115" ht="12.75">
      <c r="A34" s="19">
        <v>2</v>
      </c>
      <c r="B34" s="27" t="s">
        <v>24</v>
      </c>
      <c r="C34" s="19">
        <v>4</v>
      </c>
      <c r="D34" s="20"/>
      <c r="E34" s="15"/>
      <c r="F34" s="19">
        <v>17697</v>
      </c>
      <c r="G34" s="20">
        <v>2.9</v>
      </c>
      <c r="H34" s="20">
        <v>1.86</v>
      </c>
      <c r="I34" s="15">
        <f>F34*G34*H34</f>
        <v>95457.618</v>
      </c>
      <c r="J34" s="15"/>
      <c r="K34" s="15"/>
      <c r="L34" s="15"/>
      <c r="M34" s="21"/>
      <c r="N34" s="15"/>
      <c r="O34" s="15"/>
      <c r="P34" s="21">
        <f>(I34+K34)*0.1</f>
        <v>9545.7618</v>
      </c>
      <c r="Q34" s="15">
        <f>I34+K34+M34+O34+P34</f>
        <v>105003.3798</v>
      </c>
      <c r="R34" s="23">
        <v>0.75</v>
      </c>
      <c r="S34" s="21">
        <f>Q34*R34</f>
        <v>78752.53485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</row>
    <row r="35" spans="1:115" s="37" customFormat="1" ht="12.75">
      <c r="A35" s="29"/>
      <c r="B35" s="30" t="s">
        <v>5</v>
      </c>
      <c r="C35" s="29"/>
      <c r="D35" s="38"/>
      <c r="E35" s="32"/>
      <c r="F35" s="29"/>
      <c r="G35" s="29"/>
      <c r="H35" s="29"/>
      <c r="I35" s="32"/>
      <c r="J35" s="32"/>
      <c r="K35" s="32"/>
      <c r="L35" s="32"/>
      <c r="M35" s="33"/>
      <c r="N35" s="32"/>
      <c r="O35" s="32"/>
      <c r="P35" s="32"/>
      <c r="Q35" s="32"/>
      <c r="R35" s="34">
        <f>SUM(R33:R34)</f>
        <v>1</v>
      </c>
      <c r="S35" s="35">
        <f>SUM(S33:S34)</f>
        <v>105003.3798</v>
      </c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</row>
    <row r="36" spans="1:115" ht="12.75">
      <c r="A36" s="19"/>
      <c r="B36" s="27"/>
      <c r="C36" s="19"/>
      <c r="D36" s="19"/>
      <c r="E36" s="15"/>
      <c r="F36" s="19"/>
      <c r="G36" s="19"/>
      <c r="H36" s="19"/>
      <c r="I36" s="15"/>
      <c r="J36" s="15"/>
      <c r="K36" s="15"/>
      <c r="L36" s="15"/>
      <c r="M36" s="21"/>
      <c r="N36" s="15"/>
      <c r="O36" s="15"/>
      <c r="P36" s="15"/>
      <c r="Q36" s="15"/>
      <c r="R36" s="23"/>
      <c r="S36" s="1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</row>
    <row r="37" spans="1:115" ht="12.75">
      <c r="A37" s="19"/>
      <c r="B37" s="27"/>
      <c r="C37" s="19"/>
      <c r="D37" s="20"/>
      <c r="E37" s="15"/>
      <c r="F37" s="19"/>
      <c r="G37" s="19"/>
      <c r="H37" s="19"/>
      <c r="I37" s="15"/>
      <c r="J37" s="15"/>
      <c r="K37" s="15"/>
      <c r="L37" s="26"/>
      <c r="M37" s="26"/>
      <c r="N37" s="15"/>
      <c r="O37" s="15"/>
      <c r="P37" s="15"/>
      <c r="Q37" s="15"/>
      <c r="R37" s="23"/>
      <c r="S37" s="1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</row>
    <row r="38" spans="1:115" ht="12.75">
      <c r="A38" s="19"/>
      <c r="B38" s="42" t="s">
        <v>28</v>
      </c>
      <c r="C38" s="19"/>
      <c r="D38" s="19"/>
      <c r="E38" s="15"/>
      <c r="F38" s="20"/>
      <c r="G38" s="20"/>
      <c r="H38" s="20"/>
      <c r="I38" s="20"/>
      <c r="J38" s="15"/>
      <c r="K38" s="15"/>
      <c r="L38" s="15"/>
      <c r="M38" s="15"/>
      <c r="N38" s="15"/>
      <c r="O38" s="15"/>
      <c r="P38" s="15"/>
      <c r="Q38" s="15"/>
      <c r="R38" s="43">
        <f>R17+R30+R35</f>
        <v>12.25</v>
      </c>
      <c r="S38" s="44">
        <f>S17+S30+S35</f>
        <v>3679766.41005</v>
      </c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</row>
    <row r="39" spans="1:115" ht="12.75">
      <c r="A39" s="1"/>
      <c r="B39" s="2"/>
      <c r="C39" s="1"/>
      <c r="D39" s="1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6"/>
      <c r="S39" s="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</row>
    <row r="40" spans="1:115" ht="12.75">
      <c r="A40" s="1"/>
      <c r="B40" s="2"/>
      <c r="C40" s="1"/>
      <c r="D40" s="1"/>
      <c r="E40" s="8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  <c r="S40" s="4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</row>
    <row r="41" spans="1:115" ht="12.75">
      <c r="A41" s="1"/>
      <c r="B41" s="2"/>
      <c r="C41" s="1"/>
      <c r="D41" s="1"/>
      <c r="E41" s="8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  <c r="S41" s="4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</row>
    <row r="42" spans="1:115" ht="12.75">
      <c r="A42" s="1"/>
      <c r="B42" s="2"/>
      <c r="C42" s="1"/>
      <c r="D42" s="1"/>
      <c r="E42" s="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  <c r="S42" s="4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</row>
    <row r="43" spans="1:115" ht="12.75">
      <c r="A43" s="1"/>
      <c r="B43" s="2"/>
      <c r="C43" s="1"/>
      <c r="D43" s="1"/>
      <c r="E43" s="8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6"/>
      <c r="S43" s="4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</row>
    <row r="44" spans="1:115" ht="12.75">
      <c r="A44" s="1"/>
      <c r="B44" s="2"/>
      <c r="C44" s="1"/>
      <c r="D44" s="1"/>
      <c r="E44" s="8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6"/>
      <c r="S44" s="4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</row>
    <row r="45" spans="1:115" ht="12.75">
      <c r="A45" s="1"/>
      <c r="B45" s="2"/>
      <c r="C45" s="1"/>
      <c r="D45" s="1"/>
      <c r="E45" s="8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6"/>
      <c r="S45" s="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</row>
    <row r="46" spans="1:115" ht="12.75">
      <c r="A46" s="1"/>
      <c r="B46" s="2"/>
      <c r="C46" s="1"/>
      <c r="D46" s="1"/>
      <c r="E46" s="8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</row>
    <row r="47" spans="1:115" ht="12.75">
      <c r="A47" s="1"/>
      <c r="B47" s="2"/>
      <c r="C47" s="1"/>
      <c r="D47" s="1"/>
      <c r="E47" s="8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  <c r="S47" s="4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</row>
    <row r="48" spans="1:115" ht="12.75">
      <c r="A48" s="1"/>
      <c r="B48" s="2"/>
      <c r="C48" s="1"/>
      <c r="D48" s="1"/>
      <c r="E48" s="8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4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</row>
    <row r="49" spans="1:115" ht="12.75">
      <c r="A49" s="1"/>
      <c r="B49" s="2"/>
      <c r="C49" s="1"/>
      <c r="D49" s="1"/>
      <c r="E49" s="8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  <c r="S49" s="4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</row>
    <row r="50" spans="1:115" ht="12.75">
      <c r="A50" s="1"/>
      <c r="B50" s="2"/>
      <c r="C50" s="1"/>
      <c r="D50" s="1"/>
      <c r="E50" s="8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6"/>
      <c r="S50" s="4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</row>
    <row r="51" spans="1:115" ht="12.75">
      <c r="A51" s="1"/>
      <c r="B51" s="2"/>
      <c r="C51" s="1"/>
      <c r="D51" s="1"/>
      <c r="E51" s="8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"/>
      <c r="S51" s="4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</row>
    <row r="52" spans="1:115" ht="12.75">
      <c r="A52" s="1"/>
      <c r="B52" s="2"/>
      <c r="C52" s="1"/>
      <c r="D52" s="1"/>
      <c r="E52" s="8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  <c r="S52" s="4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</row>
    <row r="53" spans="1:115" ht="12.75">
      <c r="A53" s="1"/>
      <c r="B53" s="2"/>
      <c r="C53" s="1"/>
      <c r="D53" s="1"/>
      <c r="E53" s="8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6"/>
      <c r="S53" s="4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</row>
    <row r="54" spans="1:115" ht="12.75">
      <c r="A54" s="1"/>
      <c r="B54" s="2"/>
      <c r="C54" s="1"/>
      <c r="D54" s="1"/>
      <c r="E54" s="8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6"/>
      <c r="S54" s="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</row>
    <row r="55" spans="1:115" ht="12.75">
      <c r="A55" s="1"/>
      <c r="B55" s="2"/>
      <c r="C55" s="1"/>
      <c r="D55" s="1"/>
      <c r="E55" s="8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  <c r="S55" s="4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</row>
    <row r="56" spans="1:115" ht="12.75">
      <c r="A56" s="1"/>
      <c r="B56" s="2"/>
      <c r="C56" s="1"/>
      <c r="D56" s="1"/>
      <c r="E56" s="8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4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</row>
    <row r="57" spans="1:115" ht="12.75">
      <c r="A57" s="1"/>
      <c r="B57" s="2"/>
      <c r="C57" s="1"/>
      <c r="D57" s="1"/>
      <c r="E57" s="8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6"/>
      <c r="S57" s="4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</row>
    <row r="58" spans="1:115" ht="12.75">
      <c r="A58" s="1"/>
      <c r="B58" s="2"/>
      <c r="C58" s="1"/>
      <c r="D58" s="1"/>
      <c r="E58" s="8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6"/>
      <c r="S58" s="4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</row>
    <row r="59" spans="1:115" ht="12.75">
      <c r="A59" s="1"/>
      <c r="B59" s="2"/>
      <c r="C59" s="1"/>
      <c r="D59" s="1"/>
      <c r="E59" s="8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6"/>
      <c r="S59" s="4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</row>
    <row r="60" spans="1:115" ht="12.75">
      <c r="A60" s="1"/>
      <c r="B60" s="2"/>
      <c r="C60" s="1"/>
      <c r="D60" s="1"/>
      <c r="E60" s="8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6"/>
      <c r="S60" s="4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</row>
    <row r="61" spans="1:115" ht="12.75">
      <c r="A61" s="1"/>
      <c r="B61" s="2"/>
      <c r="C61" s="1"/>
      <c r="D61" s="1"/>
      <c r="E61" s="8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6"/>
      <c r="S61" s="4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</row>
    <row r="62" spans="1:115" ht="12.75">
      <c r="A62" s="1"/>
      <c r="B62" s="2"/>
      <c r="C62" s="1"/>
      <c r="D62" s="1"/>
      <c r="E62" s="8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6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</row>
    <row r="63" spans="1:115" ht="12.75">
      <c r="A63" s="1"/>
      <c r="B63" s="2"/>
      <c r="C63" s="1"/>
      <c r="D63" s="1"/>
      <c r="E63" s="8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4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</row>
    <row r="64" spans="1:115" ht="12.75">
      <c r="A64" s="1"/>
      <c r="B64" s="2"/>
      <c r="C64" s="1"/>
      <c r="D64" s="1"/>
      <c r="E64" s="8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6"/>
      <c r="S64" s="4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</row>
    <row r="65" spans="1:115" ht="12.75">
      <c r="A65" s="1"/>
      <c r="B65" s="2"/>
      <c r="C65" s="1"/>
      <c r="D65" s="1"/>
      <c r="E65" s="8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6"/>
      <c r="S65" s="4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</row>
    <row r="66" spans="1:115" ht="12.75">
      <c r="A66" s="1"/>
      <c r="B66" s="2"/>
      <c r="C66" s="1"/>
      <c r="D66" s="1"/>
      <c r="E66" s="8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6"/>
      <c r="S66" s="4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</row>
    <row r="67" spans="1:115" ht="12.75">
      <c r="A67" s="1"/>
      <c r="B67" s="2"/>
      <c r="C67" s="1"/>
      <c r="D67" s="1"/>
      <c r="E67" s="8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  <c r="S67" s="4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</row>
    <row r="68" spans="1:115" ht="12.75">
      <c r="A68" s="1"/>
      <c r="B68" s="2"/>
      <c r="C68" s="1"/>
      <c r="D68" s="1"/>
      <c r="E68" s="8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  <c r="S68" s="4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</row>
    <row r="69" spans="1:115" ht="12.75">
      <c r="A69" s="1"/>
      <c r="B69" s="2"/>
      <c r="C69" s="1"/>
      <c r="D69" s="1"/>
      <c r="E69" s="8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6"/>
      <c r="S69" s="4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</row>
    <row r="70" spans="1:115" ht="12.75">
      <c r="A70" s="1"/>
      <c r="B70" s="2"/>
      <c r="C70" s="1"/>
      <c r="D70" s="1"/>
      <c r="E70" s="8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4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</row>
    <row r="71" spans="1:115" ht="12.75">
      <c r="A71" s="1"/>
      <c r="B71" s="2"/>
      <c r="C71" s="1"/>
      <c r="D71" s="1"/>
      <c r="E71" s="8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6"/>
      <c r="S71" s="4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</row>
    <row r="72" spans="1:115" ht="12.75">
      <c r="A72" s="1"/>
      <c r="B72" s="2"/>
      <c r="C72" s="1"/>
      <c r="D72" s="1"/>
      <c r="E72" s="8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6"/>
      <c r="S72" s="4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</row>
    <row r="73" spans="1:115" ht="12.75">
      <c r="A73" s="1"/>
      <c r="B73" s="2"/>
      <c r="C73" s="1"/>
      <c r="D73" s="1"/>
      <c r="E73" s="8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6"/>
      <c r="S73" s="4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</row>
    <row r="74" spans="1:115" ht="12.75">
      <c r="A74" s="1"/>
      <c r="B74" s="2"/>
      <c r="C74" s="1"/>
      <c r="D74" s="1"/>
      <c r="E74" s="8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6"/>
      <c r="S74" s="4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</row>
    <row r="75" spans="1:115" ht="12.75">
      <c r="A75" s="1"/>
      <c r="B75" s="2"/>
      <c r="C75" s="1"/>
      <c r="D75" s="1"/>
      <c r="E75" s="8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6"/>
      <c r="S75" s="4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</row>
    <row r="76" spans="1:115" ht="12.75">
      <c r="A76" s="1"/>
      <c r="B76" s="2"/>
      <c r="C76" s="1"/>
      <c r="D76" s="1"/>
      <c r="E76" s="8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6"/>
      <c r="S76" s="4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</row>
    <row r="77" spans="1:115" ht="12.75">
      <c r="A77" s="1"/>
      <c r="B77" s="2"/>
      <c r="C77" s="1"/>
      <c r="D77" s="1"/>
      <c r="E77" s="8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6"/>
      <c r="S77" s="4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</row>
    <row r="78" spans="1:115" ht="12.75">
      <c r="A78" s="1"/>
      <c r="B78" s="2"/>
      <c r="C78" s="1"/>
      <c r="D78" s="1"/>
      <c r="E78" s="8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6"/>
      <c r="S78" s="4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</row>
    <row r="79" spans="1:115" ht="12.75">
      <c r="A79" s="1"/>
      <c r="B79" s="2"/>
      <c r="C79" s="1"/>
      <c r="D79" s="1"/>
      <c r="E79" s="8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6"/>
      <c r="S79" s="4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</row>
    <row r="80" spans="1:115" ht="12.75">
      <c r="A80" s="1"/>
      <c r="B80" s="2"/>
      <c r="C80" s="1"/>
      <c r="D80" s="1"/>
      <c r="E80" s="8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6"/>
      <c r="S80" s="4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</row>
    <row r="81" spans="1:115" ht="12.75">
      <c r="A81" s="1"/>
      <c r="B81" s="2"/>
      <c r="C81" s="1"/>
      <c r="D81" s="1"/>
      <c r="E81" s="8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4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</row>
    <row r="82" spans="1:115" ht="12.75">
      <c r="A82" s="1"/>
      <c r="B82" s="2"/>
      <c r="C82" s="1"/>
      <c r="D82" s="1"/>
      <c r="E82" s="8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6"/>
      <c r="S82" s="4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</row>
    <row r="83" spans="1:115" ht="12.75">
      <c r="A83" s="1"/>
      <c r="B83" s="2"/>
      <c r="C83" s="1"/>
      <c r="D83" s="1"/>
      <c r="E83" s="8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6"/>
      <c r="S83" s="4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</row>
    <row r="84" spans="1:115" ht="12.75">
      <c r="A84" s="1"/>
      <c r="B84" s="2"/>
      <c r="C84" s="1"/>
      <c r="D84" s="1"/>
      <c r="E84" s="8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6"/>
      <c r="S84" s="4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</row>
    <row r="85" spans="1:115" ht="12.75">
      <c r="A85" s="1"/>
      <c r="B85" s="2"/>
      <c r="C85" s="1"/>
      <c r="D85" s="1"/>
      <c r="E85" s="8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6"/>
      <c r="S85" s="4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</row>
    <row r="86" spans="1:115" ht="12.75">
      <c r="A86" s="1"/>
      <c r="B86" s="2"/>
      <c r="C86" s="1"/>
      <c r="D86" s="1"/>
      <c r="E86" s="8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6"/>
      <c r="S86" s="4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</row>
    <row r="87" spans="1:115" ht="12.75">
      <c r="A87" s="1"/>
      <c r="B87" s="2"/>
      <c r="C87" s="1"/>
      <c r="D87" s="1"/>
      <c r="E87" s="8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6"/>
      <c r="S87" s="4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</row>
    <row r="88" spans="1:115" ht="12.75">
      <c r="A88" s="1"/>
      <c r="B88" s="2"/>
      <c r="C88" s="1"/>
      <c r="D88" s="1"/>
      <c r="E88" s="8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6"/>
      <c r="S88" s="4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</row>
    <row r="89" spans="1:115" ht="12.75">
      <c r="A89" s="1"/>
      <c r="B89" s="2"/>
      <c r="C89" s="1"/>
      <c r="D89" s="1"/>
      <c r="E89" s="8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6"/>
      <c r="S89" s="4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</row>
    <row r="90" spans="1:115" ht="12.75">
      <c r="A90" s="1"/>
      <c r="B90" s="2"/>
      <c r="C90" s="1"/>
      <c r="D90" s="1"/>
      <c r="E90" s="8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6"/>
      <c r="S90" s="4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</sheetData>
  <sheetProtection/>
  <mergeCells count="23">
    <mergeCell ref="F7:F10"/>
    <mergeCell ref="J9:K9"/>
    <mergeCell ref="H7:H10"/>
    <mergeCell ref="R7:R10"/>
    <mergeCell ref="Q9:Q10"/>
    <mergeCell ref="S7:S10"/>
    <mergeCell ref="N9:O9"/>
    <mergeCell ref="A3:S3"/>
    <mergeCell ref="A7:A10"/>
    <mergeCell ref="B7:B10"/>
    <mergeCell ref="G7:G10"/>
    <mergeCell ref="C5:O5"/>
    <mergeCell ref="C7:C10"/>
    <mergeCell ref="B32:D32"/>
    <mergeCell ref="B11:D11"/>
    <mergeCell ref="B19:D19"/>
    <mergeCell ref="I7:Q7"/>
    <mergeCell ref="I8:I10"/>
    <mergeCell ref="J8:Q8"/>
    <mergeCell ref="D7:D10"/>
    <mergeCell ref="E7:E10"/>
    <mergeCell ref="P9:P10"/>
    <mergeCell ref="L9:M9"/>
  </mergeCells>
  <printOptions/>
  <pageMargins left="0" right="0" top="0.7480314960629921" bottom="0" header="0.31496062992125984" footer="0.3149606299212598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K117"/>
  <sheetViews>
    <sheetView zoomScaleSheetLayoutView="100" zoomScalePageLayoutView="0" workbookViewId="0" topLeftCell="A1">
      <selection activeCell="H19" sqref="H19"/>
    </sheetView>
  </sheetViews>
  <sheetFormatPr defaultColWidth="9.00390625" defaultRowHeight="12.75"/>
  <cols>
    <col min="1" max="1" width="2.75390625" style="7" customWidth="1"/>
    <col min="2" max="2" width="25.00390625" style="0" customWidth="1"/>
    <col min="3" max="3" width="6.375" style="7" customWidth="1"/>
    <col min="4" max="4" width="7.875" style="0" customWidth="1"/>
    <col min="5" max="5" width="5.75390625" style="9" customWidth="1"/>
    <col min="6" max="6" width="6.875" style="0" customWidth="1"/>
    <col min="7" max="8" width="6.75390625" style="0" customWidth="1"/>
    <col min="9" max="9" width="7.00390625" style="0" customWidth="1"/>
    <col min="10" max="10" width="4.125" style="0" customWidth="1"/>
    <col min="11" max="11" width="5.75390625" style="0" customWidth="1"/>
    <col min="12" max="12" width="4.125" style="0" customWidth="1"/>
    <col min="13" max="13" width="6.125" style="0" customWidth="1"/>
    <col min="14" max="14" width="4.75390625" style="0" customWidth="1"/>
    <col min="15" max="15" width="6.25390625" style="0" customWidth="1"/>
    <col min="16" max="16" width="9.25390625" style="0" customWidth="1"/>
    <col min="17" max="17" width="9.375" style="0" customWidth="1"/>
    <col min="18" max="18" width="10.00390625" style="10" customWidth="1"/>
    <col min="19" max="19" width="13.00390625" style="7" customWidth="1"/>
    <col min="20" max="20" width="7.375" style="0" customWidth="1"/>
    <col min="21" max="21" width="8.375" style="0" customWidth="1"/>
  </cols>
  <sheetData>
    <row r="1" spans="18:19" ht="12.75">
      <c r="R1"/>
      <c r="S1"/>
    </row>
    <row r="2" spans="18:19" ht="18" customHeight="1">
      <c r="R2"/>
      <c r="S2"/>
    </row>
    <row r="3" spans="1:19" ht="15.75">
      <c r="A3" s="77" t="s">
        <v>147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9:11" ht="15">
      <c r="I4" s="13" t="s">
        <v>197</v>
      </c>
      <c r="J4" s="13"/>
      <c r="K4" s="13"/>
    </row>
    <row r="5" spans="3:17" ht="12.75">
      <c r="C5" s="79" t="s">
        <v>113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9:11" ht="15">
      <c r="I6" s="13"/>
      <c r="J6" s="13"/>
      <c r="K6" s="13"/>
    </row>
    <row r="7" spans="1:115" ht="12.75" customHeight="1">
      <c r="A7" s="66" t="s">
        <v>2</v>
      </c>
      <c r="B7" s="66" t="s">
        <v>0</v>
      </c>
      <c r="C7" s="81" t="s">
        <v>9</v>
      </c>
      <c r="D7" s="66" t="s">
        <v>12</v>
      </c>
      <c r="E7" s="69" t="s">
        <v>13</v>
      </c>
      <c r="F7" s="81" t="s">
        <v>16</v>
      </c>
      <c r="G7" s="78" t="s">
        <v>17</v>
      </c>
      <c r="H7" s="78" t="s">
        <v>155</v>
      </c>
      <c r="I7" s="59" t="s">
        <v>1</v>
      </c>
      <c r="J7" s="60"/>
      <c r="K7" s="60"/>
      <c r="L7" s="60"/>
      <c r="M7" s="60"/>
      <c r="N7" s="60"/>
      <c r="O7" s="60"/>
      <c r="P7" s="60"/>
      <c r="Q7" s="61"/>
      <c r="R7" s="74" t="s">
        <v>10</v>
      </c>
      <c r="S7" s="62" t="s">
        <v>18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</row>
    <row r="8" spans="1:115" ht="12.75" customHeight="1">
      <c r="A8" s="67"/>
      <c r="B8" s="67"/>
      <c r="C8" s="82"/>
      <c r="D8" s="67"/>
      <c r="E8" s="69"/>
      <c r="F8" s="82"/>
      <c r="G8" s="70"/>
      <c r="H8" s="70"/>
      <c r="I8" s="62" t="s">
        <v>6</v>
      </c>
      <c r="J8" s="65" t="s">
        <v>19</v>
      </c>
      <c r="K8" s="65"/>
      <c r="L8" s="65"/>
      <c r="M8" s="65"/>
      <c r="N8" s="65"/>
      <c r="O8" s="65"/>
      <c r="P8" s="65"/>
      <c r="Q8" s="65"/>
      <c r="R8" s="75"/>
      <c r="S8" s="63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</row>
    <row r="9" spans="1:115" ht="37.5" customHeight="1">
      <c r="A9" s="67"/>
      <c r="B9" s="67"/>
      <c r="C9" s="81"/>
      <c r="D9" s="67"/>
      <c r="E9" s="69"/>
      <c r="F9" s="81"/>
      <c r="G9" s="70"/>
      <c r="H9" s="70"/>
      <c r="I9" s="63"/>
      <c r="J9" s="83" t="s">
        <v>20</v>
      </c>
      <c r="K9" s="83"/>
      <c r="L9" s="72" t="s">
        <v>14</v>
      </c>
      <c r="M9" s="73"/>
      <c r="N9" s="64" t="s">
        <v>15</v>
      </c>
      <c r="O9" s="64"/>
      <c r="P9" s="70" t="s">
        <v>86</v>
      </c>
      <c r="Q9" s="70" t="s">
        <v>11</v>
      </c>
      <c r="R9" s="75"/>
      <c r="S9" s="63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</row>
    <row r="10" spans="1:115" ht="50.25" customHeight="1">
      <c r="A10" s="68"/>
      <c r="B10" s="68"/>
      <c r="C10" s="81"/>
      <c r="D10" s="68"/>
      <c r="E10" s="69"/>
      <c r="F10" s="81"/>
      <c r="G10" s="71"/>
      <c r="H10" s="71"/>
      <c r="I10" s="64"/>
      <c r="J10" s="14" t="s">
        <v>21</v>
      </c>
      <c r="K10" s="14" t="s">
        <v>7</v>
      </c>
      <c r="L10" s="14" t="s">
        <v>8</v>
      </c>
      <c r="M10" s="14" t="s">
        <v>7</v>
      </c>
      <c r="N10" s="14" t="s">
        <v>8</v>
      </c>
      <c r="O10" s="14" t="s">
        <v>7</v>
      </c>
      <c r="P10" s="71"/>
      <c r="Q10" s="71"/>
      <c r="R10" s="76"/>
      <c r="S10" s="64"/>
      <c r="T10" s="11"/>
      <c r="U10" s="11"/>
      <c r="V10" s="11"/>
      <c r="W10" s="11"/>
      <c r="X10" s="11"/>
      <c r="Y10" s="11"/>
      <c r="Z10" s="11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 t="s">
        <v>3</v>
      </c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</row>
    <row r="11" spans="1:113" s="9" customFormat="1" ht="12.75" customHeight="1">
      <c r="A11" s="15"/>
      <c r="B11" s="56" t="s">
        <v>27</v>
      </c>
      <c r="C11" s="57"/>
      <c r="D11" s="58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45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</row>
    <row r="12" spans="1:113" s="9" customFormat="1" ht="12.75">
      <c r="A12" s="15">
        <v>1</v>
      </c>
      <c r="B12" s="28" t="s">
        <v>148</v>
      </c>
      <c r="C12" s="19" t="s">
        <v>88</v>
      </c>
      <c r="D12" s="15" t="s">
        <v>199</v>
      </c>
      <c r="E12" s="15"/>
      <c r="F12" s="15">
        <v>17697</v>
      </c>
      <c r="G12" s="20">
        <v>4.77</v>
      </c>
      <c r="H12" s="20">
        <v>3.42</v>
      </c>
      <c r="I12" s="15">
        <f>F12*G12*H12</f>
        <v>288698.2398</v>
      </c>
      <c r="J12" s="15">
        <v>25</v>
      </c>
      <c r="K12" s="15">
        <f>I12*0.25</f>
        <v>72174.55995</v>
      </c>
      <c r="L12" s="15"/>
      <c r="M12" s="15"/>
      <c r="N12" s="15"/>
      <c r="O12" s="21"/>
      <c r="P12" s="15">
        <f>(I12+K12)*0.1</f>
        <v>36087.279975000005</v>
      </c>
      <c r="Q12" s="15">
        <f>I12+K12+M12+O12+P12</f>
        <v>396960.079725</v>
      </c>
      <c r="R12" s="20">
        <v>0.25</v>
      </c>
      <c r="S12" s="21">
        <f>Q12*R12</f>
        <v>99240.01993125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</row>
    <row r="13" spans="1:115" s="9" customFormat="1" ht="12.75">
      <c r="A13" s="15"/>
      <c r="B13" s="46"/>
      <c r="C13" s="50"/>
      <c r="D13" s="51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2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</row>
    <row r="14" spans="1:115" s="9" customFormat="1" ht="12.75">
      <c r="A14" s="15"/>
      <c r="B14" s="46"/>
      <c r="C14" s="50"/>
      <c r="D14" s="51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2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</row>
    <row r="15" spans="1:115" s="9" customFormat="1" ht="12.75">
      <c r="A15" s="15"/>
      <c r="B15" s="56" t="s">
        <v>22</v>
      </c>
      <c r="C15" s="57"/>
      <c r="D15" s="58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2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</row>
    <row r="16" spans="1:115" ht="12.75">
      <c r="A16" s="19">
        <v>1</v>
      </c>
      <c r="B16" s="27" t="s">
        <v>34</v>
      </c>
      <c r="C16" s="19" t="s">
        <v>89</v>
      </c>
      <c r="D16" s="20" t="s">
        <v>214</v>
      </c>
      <c r="E16" s="15"/>
      <c r="F16" s="19">
        <v>17697</v>
      </c>
      <c r="G16" s="19">
        <v>3.73</v>
      </c>
      <c r="H16" s="19">
        <v>2.34</v>
      </c>
      <c r="I16" s="15">
        <f>F16*G16*H16</f>
        <v>154462.95539999998</v>
      </c>
      <c r="J16" s="15">
        <v>25</v>
      </c>
      <c r="K16" s="15">
        <f>I16*0.25</f>
        <v>38615.738849999994</v>
      </c>
      <c r="L16" s="15"/>
      <c r="M16" s="21"/>
      <c r="N16" s="21"/>
      <c r="O16" s="21"/>
      <c r="P16" s="15">
        <f>(I16+K16)*0.1</f>
        <v>19307.869424999997</v>
      </c>
      <c r="Q16" s="15">
        <f>I16+K16+M16+O16+P16</f>
        <v>212386.56367499998</v>
      </c>
      <c r="R16" s="22">
        <v>0.5</v>
      </c>
      <c r="S16" s="21">
        <f>Q16*R16</f>
        <v>106193.28183749999</v>
      </c>
      <c r="T16" s="11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</row>
    <row r="17" spans="1:115" ht="12.75">
      <c r="A17" s="19">
        <v>2</v>
      </c>
      <c r="B17" s="27" t="s">
        <v>130</v>
      </c>
      <c r="C17" s="19" t="s">
        <v>89</v>
      </c>
      <c r="D17" s="20" t="s">
        <v>215</v>
      </c>
      <c r="E17" s="15"/>
      <c r="F17" s="19">
        <v>17697</v>
      </c>
      <c r="G17" s="19">
        <v>3.49</v>
      </c>
      <c r="H17" s="19">
        <v>2.34</v>
      </c>
      <c r="I17" s="15">
        <f>F17*G17*H17</f>
        <v>144524.32020000002</v>
      </c>
      <c r="J17" s="15">
        <v>25</v>
      </c>
      <c r="K17" s="15">
        <f>I17*0.25</f>
        <v>36131.080050000004</v>
      </c>
      <c r="L17" s="15"/>
      <c r="M17" s="21"/>
      <c r="N17" s="21"/>
      <c r="O17" s="21"/>
      <c r="P17" s="15">
        <f>(I17+K17)*0.1</f>
        <v>18065.540025000002</v>
      </c>
      <c r="Q17" s="15">
        <f>I17+K17+M17+O17+P17</f>
        <v>198720.940275</v>
      </c>
      <c r="R17" s="22">
        <v>0.75</v>
      </c>
      <c r="S17" s="21">
        <f>Q17*R17</f>
        <v>149040.70520625002</v>
      </c>
      <c r="T17" s="11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</row>
    <row r="18" spans="1:115" s="37" customFormat="1" ht="12.75">
      <c r="A18" s="29"/>
      <c r="B18" s="30" t="s">
        <v>5</v>
      </c>
      <c r="C18" s="25"/>
      <c r="D18" s="31"/>
      <c r="E18" s="24"/>
      <c r="F18" s="24"/>
      <c r="G18" s="24"/>
      <c r="H18" s="24"/>
      <c r="I18" s="29"/>
      <c r="J18" s="29"/>
      <c r="K18" s="29"/>
      <c r="L18" s="32"/>
      <c r="M18" s="32"/>
      <c r="N18" s="32"/>
      <c r="O18" s="32"/>
      <c r="P18" s="32"/>
      <c r="Q18" s="32"/>
      <c r="R18" s="34">
        <f>SUM(R16:R17)</f>
        <v>1.25</v>
      </c>
      <c r="S18" s="35">
        <f>SUM(S16:S17)</f>
        <v>255233.98704375</v>
      </c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</row>
    <row r="19" spans="1:115" s="37" customFormat="1" ht="12.75">
      <c r="A19" s="29"/>
      <c r="B19" s="30"/>
      <c r="C19" s="25"/>
      <c r="D19" s="31"/>
      <c r="E19" s="24"/>
      <c r="F19" s="24"/>
      <c r="G19" s="24"/>
      <c r="H19" s="24"/>
      <c r="I19" s="29"/>
      <c r="J19" s="29"/>
      <c r="K19" s="29"/>
      <c r="L19" s="32"/>
      <c r="M19" s="32"/>
      <c r="N19" s="32"/>
      <c r="O19" s="32"/>
      <c r="P19" s="32"/>
      <c r="Q19" s="32"/>
      <c r="R19" s="34"/>
      <c r="S19" s="35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</row>
    <row r="20" spans="1:115" s="37" customFormat="1" ht="12.75">
      <c r="A20" s="29"/>
      <c r="B20" s="56" t="s">
        <v>23</v>
      </c>
      <c r="C20" s="57"/>
      <c r="D20" s="58"/>
      <c r="E20" s="24"/>
      <c r="F20" s="24"/>
      <c r="G20" s="24"/>
      <c r="H20" s="24"/>
      <c r="I20" s="29"/>
      <c r="J20" s="29"/>
      <c r="K20" s="29"/>
      <c r="L20" s="32"/>
      <c r="M20" s="32"/>
      <c r="N20" s="32"/>
      <c r="O20" s="32"/>
      <c r="P20" s="32"/>
      <c r="Q20" s="32"/>
      <c r="R20" s="34"/>
      <c r="S20" s="35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</row>
    <row r="21" spans="1:115" ht="12.75">
      <c r="A21" s="19">
        <v>1</v>
      </c>
      <c r="B21" s="27" t="s">
        <v>24</v>
      </c>
      <c r="C21" s="19">
        <v>4</v>
      </c>
      <c r="D21" s="20"/>
      <c r="E21" s="15"/>
      <c r="F21" s="19">
        <v>17697</v>
      </c>
      <c r="G21" s="20">
        <v>2.9</v>
      </c>
      <c r="H21" s="20">
        <v>1.86</v>
      </c>
      <c r="I21" s="15">
        <f>F21*G21*H21</f>
        <v>95457.618</v>
      </c>
      <c r="J21" s="15"/>
      <c r="K21" s="15"/>
      <c r="L21" s="15"/>
      <c r="M21" s="21"/>
      <c r="N21" s="21"/>
      <c r="O21" s="21"/>
      <c r="P21" s="15">
        <f>(I21+K21)*0.1</f>
        <v>9545.7618</v>
      </c>
      <c r="Q21" s="15">
        <f>I21+K21+M21+O21+P21</f>
        <v>105003.3798</v>
      </c>
      <c r="R21" s="40">
        <v>1</v>
      </c>
      <c r="S21" s="33">
        <f>Q21*R21</f>
        <v>105003.3798</v>
      </c>
      <c r="T21" s="11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</row>
    <row r="22" spans="1:115" s="37" customFormat="1" ht="12.75">
      <c r="A22" s="29"/>
      <c r="B22" s="30"/>
      <c r="C22" s="25"/>
      <c r="D22" s="31"/>
      <c r="E22" s="24"/>
      <c r="F22" s="24"/>
      <c r="G22" s="24"/>
      <c r="H22" s="24"/>
      <c r="I22" s="29"/>
      <c r="J22" s="29"/>
      <c r="K22" s="29"/>
      <c r="L22" s="32"/>
      <c r="M22" s="32"/>
      <c r="N22" s="32"/>
      <c r="O22" s="32"/>
      <c r="P22" s="32"/>
      <c r="Q22" s="32"/>
      <c r="R22" s="34"/>
      <c r="S22" s="35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</row>
    <row r="23" spans="1:115" ht="12.75">
      <c r="A23" s="19"/>
      <c r="B23" s="56" t="s">
        <v>25</v>
      </c>
      <c r="C23" s="57"/>
      <c r="D23" s="58"/>
      <c r="E23" s="15"/>
      <c r="F23" s="19"/>
      <c r="G23" s="19"/>
      <c r="H23" s="19"/>
      <c r="I23" s="15"/>
      <c r="J23" s="15"/>
      <c r="K23" s="15"/>
      <c r="L23" s="15"/>
      <c r="M23" s="21"/>
      <c r="N23" s="15"/>
      <c r="O23" s="15"/>
      <c r="P23" s="15"/>
      <c r="Q23" s="15"/>
      <c r="R23" s="23"/>
      <c r="S23" s="1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</row>
    <row r="24" spans="1:115" ht="12.75">
      <c r="A24" s="19">
        <v>4</v>
      </c>
      <c r="B24" s="27" t="s">
        <v>81</v>
      </c>
      <c r="C24" s="19" t="s">
        <v>91</v>
      </c>
      <c r="D24" s="20" t="s">
        <v>216</v>
      </c>
      <c r="E24" s="15"/>
      <c r="F24" s="19">
        <v>17697</v>
      </c>
      <c r="G24" s="19">
        <v>3.73</v>
      </c>
      <c r="H24" s="19">
        <v>1.71</v>
      </c>
      <c r="I24" s="15">
        <f>F24*G24*H24</f>
        <v>112876.7751</v>
      </c>
      <c r="J24" s="15">
        <v>25</v>
      </c>
      <c r="K24" s="15">
        <f>I24*0.25</f>
        <v>28219.193775</v>
      </c>
      <c r="L24" s="15"/>
      <c r="M24" s="21"/>
      <c r="N24" s="21"/>
      <c r="O24" s="21"/>
      <c r="P24" s="15">
        <f>(I24+K24)*0.1</f>
        <v>14109.5968875</v>
      </c>
      <c r="Q24" s="15">
        <f>I24+K24+M24+O24+P24</f>
        <v>155205.5657625</v>
      </c>
      <c r="R24" s="22">
        <v>1</v>
      </c>
      <c r="S24" s="21">
        <f>Q24*R24</f>
        <v>155205.5657625</v>
      </c>
      <c r="T24" s="11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</row>
    <row r="25" spans="1:115" ht="12.75">
      <c r="A25" s="19">
        <v>5</v>
      </c>
      <c r="B25" s="27" t="s">
        <v>82</v>
      </c>
      <c r="C25" s="19" t="s">
        <v>91</v>
      </c>
      <c r="D25" s="20" t="s">
        <v>217</v>
      </c>
      <c r="E25" s="15"/>
      <c r="F25" s="19">
        <v>17697</v>
      </c>
      <c r="G25" s="19">
        <v>3.94</v>
      </c>
      <c r="H25" s="19">
        <v>1.71</v>
      </c>
      <c r="I25" s="15">
        <f>F25*G25*H25</f>
        <v>119231.76779999999</v>
      </c>
      <c r="J25" s="15">
        <v>25</v>
      </c>
      <c r="K25" s="15">
        <f>I25*0.25</f>
        <v>29807.941949999997</v>
      </c>
      <c r="L25" s="15"/>
      <c r="M25" s="21"/>
      <c r="N25" s="21"/>
      <c r="O25" s="21"/>
      <c r="P25" s="15">
        <f>(I25+K25)*0.1</f>
        <v>14903.970974999998</v>
      </c>
      <c r="Q25" s="15">
        <f>I25+K25+M25+O25+P25</f>
        <v>163943.68072499998</v>
      </c>
      <c r="R25" s="22">
        <v>1</v>
      </c>
      <c r="S25" s="21">
        <f>Q25*R25</f>
        <v>163943.68072499998</v>
      </c>
      <c r="T25" s="11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</row>
    <row r="26" spans="1:115" ht="12.75">
      <c r="A26" s="19"/>
      <c r="B26" s="30" t="s">
        <v>5</v>
      </c>
      <c r="C26" s="19"/>
      <c r="D26" s="20"/>
      <c r="E26" s="15"/>
      <c r="F26" s="19"/>
      <c r="G26" s="20"/>
      <c r="H26" s="20"/>
      <c r="I26" s="15"/>
      <c r="J26" s="15"/>
      <c r="K26" s="15"/>
      <c r="L26" s="15"/>
      <c r="M26" s="21"/>
      <c r="N26" s="21"/>
      <c r="O26" s="21"/>
      <c r="P26" s="21"/>
      <c r="Q26" s="15"/>
      <c r="R26" s="32">
        <f>SUM(R24:R25)</f>
        <v>2</v>
      </c>
      <c r="S26" s="32">
        <f>SUM(S24:S25)</f>
        <v>319149.2464875</v>
      </c>
      <c r="T26" s="11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</row>
    <row r="27" spans="1:115" ht="12.75">
      <c r="A27" s="1"/>
      <c r="B27" s="2"/>
      <c r="C27" s="1"/>
      <c r="D27" s="4"/>
      <c r="E27" s="3"/>
      <c r="F27" s="1"/>
      <c r="G27" s="1"/>
      <c r="H27" s="1"/>
      <c r="I27" s="3"/>
      <c r="J27" s="3"/>
      <c r="K27" s="3"/>
      <c r="N27" s="3"/>
      <c r="O27" s="3"/>
      <c r="P27" s="3"/>
      <c r="Q27" s="3"/>
      <c r="R27" s="6"/>
      <c r="S27" s="3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</row>
    <row r="28" spans="1:115" ht="12.75">
      <c r="A28" s="1"/>
      <c r="B28" s="18" t="s">
        <v>28</v>
      </c>
      <c r="C28" s="1"/>
      <c r="D28" s="1"/>
      <c r="E28" s="3"/>
      <c r="F28" s="4"/>
      <c r="G28" s="4"/>
      <c r="H28" s="4"/>
      <c r="I28" s="4"/>
      <c r="J28" s="3"/>
      <c r="K28" s="3"/>
      <c r="L28" s="3"/>
      <c r="M28" s="3"/>
      <c r="N28" s="3"/>
      <c r="O28" s="3"/>
      <c r="P28" s="3"/>
      <c r="Q28" s="3"/>
      <c r="R28" s="16">
        <f>R18+R21+R26+R12</f>
        <v>4.5</v>
      </c>
      <c r="S28" s="17">
        <f>S18+S21+S26+S12</f>
        <v>778626.6332624999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</row>
    <row r="29" spans="1:115" ht="12.75">
      <c r="A29" s="1"/>
      <c r="B29" s="2"/>
      <c r="C29" s="1"/>
      <c r="D29" s="1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6"/>
      <c r="S29" s="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</row>
    <row r="30" spans="1:115" ht="12.75">
      <c r="A30" s="1"/>
      <c r="B30" s="2"/>
      <c r="C30" s="1"/>
      <c r="D30" s="1"/>
      <c r="E30" s="8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</row>
    <row r="31" spans="1:115" ht="12.75">
      <c r="A31" s="1"/>
      <c r="B31" s="2"/>
      <c r="C31" s="1"/>
      <c r="D31" s="1"/>
      <c r="E31" s="8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4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</row>
    <row r="32" spans="1:115" ht="12.75">
      <c r="A32" s="1"/>
      <c r="B32" s="2"/>
      <c r="C32" s="1"/>
      <c r="D32" s="1"/>
      <c r="E32" s="8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4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</row>
    <row r="33" spans="1:115" ht="12.75">
      <c r="A33" s="1"/>
      <c r="B33" s="2"/>
      <c r="C33" s="1"/>
      <c r="D33" s="1"/>
      <c r="E33" s="8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4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</row>
    <row r="34" spans="1:115" ht="12.75">
      <c r="A34" s="1"/>
      <c r="B34" s="2"/>
      <c r="C34" s="1"/>
      <c r="D34" s="1"/>
      <c r="E34" s="8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4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</row>
    <row r="35" spans="1:115" ht="12.75">
      <c r="A35" s="1"/>
      <c r="B35" s="2"/>
      <c r="C35" s="1"/>
      <c r="D35" s="1"/>
      <c r="E35" s="8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  <c r="S35" s="4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</row>
    <row r="36" spans="1:115" ht="12.75">
      <c r="A36" s="1"/>
      <c r="B36" s="2"/>
      <c r="C36" s="1"/>
      <c r="D36" s="1"/>
      <c r="E36" s="8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  <c r="S36" s="4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</row>
    <row r="37" spans="1:115" ht="12.75">
      <c r="A37" s="1"/>
      <c r="B37" s="2"/>
      <c r="C37" s="1"/>
      <c r="D37" s="1"/>
      <c r="E37" s="8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  <c r="S37" s="4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</row>
    <row r="38" spans="1:115" ht="12.75">
      <c r="A38" s="1"/>
      <c r="B38" s="2"/>
      <c r="C38" s="1"/>
      <c r="D38" s="1"/>
      <c r="E38" s="8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  <c r="S38" s="4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</row>
    <row r="39" spans="1:115" ht="12.75">
      <c r="A39" s="1"/>
      <c r="B39" s="2"/>
      <c r="C39" s="1"/>
      <c r="D39" s="1"/>
      <c r="E39" s="8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6"/>
      <c r="S39" s="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</row>
    <row r="40" spans="1:115" ht="12.75">
      <c r="A40" s="1"/>
      <c r="B40" s="2"/>
      <c r="C40" s="1"/>
      <c r="D40" s="1"/>
      <c r="E40" s="8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  <c r="S40" s="4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</row>
    <row r="41" spans="1:115" ht="12.75">
      <c r="A41" s="1"/>
      <c r="B41" s="2"/>
      <c r="C41" s="1"/>
      <c r="D41" s="1"/>
      <c r="E41" s="8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  <c r="S41" s="4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</row>
    <row r="42" spans="1:115" ht="12.75">
      <c r="A42" s="1"/>
      <c r="B42" s="2"/>
      <c r="C42" s="1"/>
      <c r="D42" s="1"/>
      <c r="E42" s="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  <c r="S42" s="4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</row>
    <row r="43" spans="1:115" ht="12.75">
      <c r="A43" s="1"/>
      <c r="B43" s="2"/>
      <c r="C43" s="1"/>
      <c r="D43" s="1"/>
      <c r="E43" s="8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6"/>
      <c r="S43" s="4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</row>
    <row r="44" spans="1:115" ht="12.75">
      <c r="A44" s="1"/>
      <c r="B44" s="2"/>
      <c r="C44" s="1"/>
      <c r="D44" s="1"/>
      <c r="E44" s="8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6"/>
      <c r="S44" s="4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</row>
    <row r="45" spans="1:115" ht="12.75">
      <c r="A45" s="1"/>
      <c r="B45" s="2"/>
      <c r="C45" s="1"/>
      <c r="D45" s="1"/>
      <c r="E45" s="8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6"/>
      <c r="S45" s="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</row>
    <row r="46" spans="1:115" ht="12.75">
      <c r="A46" s="1"/>
      <c r="B46" s="2"/>
      <c r="C46" s="1"/>
      <c r="D46" s="1"/>
      <c r="E46" s="8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</row>
    <row r="47" spans="1:115" ht="12.75">
      <c r="A47" s="1"/>
      <c r="B47" s="2"/>
      <c r="C47" s="1"/>
      <c r="D47" s="1"/>
      <c r="E47" s="8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  <c r="S47" s="4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</row>
    <row r="48" spans="1:115" ht="12.75">
      <c r="A48" s="1"/>
      <c r="B48" s="2"/>
      <c r="C48" s="1"/>
      <c r="D48" s="1"/>
      <c r="E48" s="8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4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</row>
    <row r="49" spans="1:115" ht="12.75">
      <c r="A49" s="1"/>
      <c r="B49" s="2"/>
      <c r="C49" s="1"/>
      <c r="D49" s="1"/>
      <c r="E49" s="8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  <c r="S49" s="4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</row>
    <row r="50" spans="1:115" ht="12.75">
      <c r="A50" s="1"/>
      <c r="B50" s="2"/>
      <c r="C50" s="1"/>
      <c r="D50" s="1"/>
      <c r="E50" s="8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6"/>
      <c r="S50" s="4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</row>
    <row r="51" spans="1:115" ht="12.75">
      <c r="A51" s="1"/>
      <c r="B51" s="2"/>
      <c r="C51" s="1"/>
      <c r="D51" s="1"/>
      <c r="E51" s="8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"/>
      <c r="S51" s="4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</row>
    <row r="52" spans="1:115" ht="12.75">
      <c r="A52" s="1"/>
      <c r="B52" s="2"/>
      <c r="C52" s="1"/>
      <c r="D52" s="1"/>
      <c r="E52" s="8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  <c r="S52" s="4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</row>
    <row r="53" spans="1:115" ht="12.75">
      <c r="A53" s="1"/>
      <c r="B53" s="2"/>
      <c r="C53" s="1"/>
      <c r="D53" s="1"/>
      <c r="E53" s="8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6"/>
      <c r="S53" s="4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</row>
    <row r="54" spans="1:115" ht="12.75">
      <c r="A54" s="1"/>
      <c r="B54" s="2"/>
      <c r="C54" s="1"/>
      <c r="D54" s="1"/>
      <c r="E54" s="8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6"/>
      <c r="S54" s="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</row>
    <row r="55" spans="1:115" ht="12.75">
      <c r="A55" s="1"/>
      <c r="B55" s="2"/>
      <c r="C55" s="1"/>
      <c r="D55" s="1"/>
      <c r="E55" s="8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  <c r="S55" s="4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</row>
    <row r="56" spans="1:115" ht="12.75">
      <c r="A56" s="1"/>
      <c r="B56" s="2"/>
      <c r="C56" s="1"/>
      <c r="D56" s="1"/>
      <c r="E56" s="8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4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</row>
    <row r="57" spans="1:115" ht="12.75">
      <c r="A57" s="1"/>
      <c r="B57" s="2"/>
      <c r="C57" s="1"/>
      <c r="D57" s="1"/>
      <c r="E57" s="8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6"/>
      <c r="S57" s="4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</row>
    <row r="58" spans="1:115" ht="12.75">
      <c r="A58" s="1"/>
      <c r="B58" s="2"/>
      <c r="C58" s="1"/>
      <c r="D58" s="1"/>
      <c r="E58" s="8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6"/>
      <c r="S58" s="4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</row>
    <row r="59" spans="1:115" ht="12.75">
      <c r="A59" s="1"/>
      <c r="B59" s="2"/>
      <c r="C59" s="1"/>
      <c r="D59" s="1"/>
      <c r="E59" s="8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6"/>
      <c r="S59" s="4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</row>
    <row r="60" spans="1:115" ht="12.75">
      <c r="A60" s="1"/>
      <c r="B60" s="2"/>
      <c r="C60" s="1"/>
      <c r="D60" s="1"/>
      <c r="E60" s="8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6"/>
      <c r="S60" s="4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</row>
    <row r="61" spans="1:115" ht="12.75">
      <c r="A61" s="1"/>
      <c r="B61" s="2"/>
      <c r="C61" s="1"/>
      <c r="D61" s="1"/>
      <c r="E61" s="8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6"/>
      <c r="S61" s="4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</row>
    <row r="62" spans="1:115" ht="12.75">
      <c r="A62" s="1"/>
      <c r="B62" s="2"/>
      <c r="C62" s="1"/>
      <c r="D62" s="1"/>
      <c r="E62" s="8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6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</row>
    <row r="63" spans="1:115" ht="12.75">
      <c r="A63" s="1"/>
      <c r="B63" s="2"/>
      <c r="C63" s="1"/>
      <c r="D63" s="1"/>
      <c r="E63" s="8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4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</row>
    <row r="64" spans="1:115" ht="12.75">
      <c r="A64" s="1"/>
      <c r="B64" s="2"/>
      <c r="C64" s="1"/>
      <c r="D64" s="1"/>
      <c r="E64" s="8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6"/>
      <c r="S64" s="4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</row>
    <row r="65" spans="1:115" ht="12.75">
      <c r="A65" s="1"/>
      <c r="B65" s="2"/>
      <c r="C65" s="1"/>
      <c r="D65" s="1"/>
      <c r="E65" s="8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6"/>
      <c r="S65" s="4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</row>
    <row r="66" spans="1:115" ht="12.75">
      <c r="A66" s="1"/>
      <c r="B66" s="2"/>
      <c r="C66" s="1"/>
      <c r="D66" s="1"/>
      <c r="E66" s="8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6"/>
      <c r="S66" s="4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</row>
    <row r="67" spans="1:115" ht="12.75">
      <c r="A67" s="1"/>
      <c r="B67" s="2"/>
      <c r="C67" s="1"/>
      <c r="D67" s="1"/>
      <c r="E67" s="8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  <c r="S67" s="4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</row>
    <row r="68" spans="1:115" ht="12.75">
      <c r="A68" s="1"/>
      <c r="B68" s="2"/>
      <c r="C68" s="1"/>
      <c r="D68" s="1"/>
      <c r="E68" s="8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  <c r="S68" s="4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</row>
    <row r="69" spans="1:115" ht="12.75">
      <c r="A69" s="1"/>
      <c r="B69" s="2"/>
      <c r="C69" s="1"/>
      <c r="D69" s="1"/>
      <c r="E69" s="8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6"/>
      <c r="S69" s="4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</row>
    <row r="70" spans="1:115" ht="12.75">
      <c r="A70" s="1"/>
      <c r="B70" s="2"/>
      <c r="C70" s="1"/>
      <c r="D70" s="1"/>
      <c r="E70" s="8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4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</row>
    <row r="71" spans="1:115" ht="12.75">
      <c r="A71" s="1"/>
      <c r="B71" s="2"/>
      <c r="C71" s="1"/>
      <c r="D71" s="1"/>
      <c r="E71" s="8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6"/>
      <c r="S71" s="4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</row>
    <row r="72" spans="1:115" ht="12.75">
      <c r="A72" s="1"/>
      <c r="B72" s="2"/>
      <c r="C72" s="1"/>
      <c r="D72" s="1"/>
      <c r="E72" s="8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6"/>
      <c r="S72" s="4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</row>
    <row r="73" spans="1:115" ht="12.75">
      <c r="A73" s="1"/>
      <c r="B73" s="2"/>
      <c r="C73" s="1"/>
      <c r="D73" s="1"/>
      <c r="E73" s="8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6"/>
      <c r="S73" s="4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</row>
    <row r="74" spans="1:115" ht="12.75">
      <c r="A74" s="1"/>
      <c r="B74" s="2"/>
      <c r="C74" s="1"/>
      <c r="D74" s="1"/>
      <c r="E74" s="8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6"/>
      <c r="S74" s="4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</row>
    <row r="75" spans="1:115" ht="12.75">
      <c r="A75" s="1"/>
      <c r="B75" s="2"/>
      <c r="C75" s="1"/>
      <c r="D75" s="1"/>
      <c r="E75" s="8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6"/>
      <c r="S75" s="4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</row>
    <row r="76" spans="1:115" ht="12.75">
      <c r="A76" s="1"/>
      <c r="B76" s="2"/>
      <c r="C76" s="1"/>
      <c r="D76" s="1"/>
      <c r="E76" s="8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6"/>
      <c r="S76" s="4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</row>
    <row r="77" spans="1:115" ht="12.75">
      <c r="A77" s="1"/>
      <c r="B77" s="2"/>
      <c r="C77" s="1"/>
      <c r="D77" s="1"/>
      <c r="E77" s="8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6"/>
      <c r="S77" s="4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</row>
    <row r="78" spans="1:115" ht="12.75">
      <c r="A78" s="1"/>
      <c r="B78" s="2"/>
      <c r="C78" s="1"/>
      <c r="D78" s="1"/>
      <c r="E78" s="8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6"/>
      <c r="S78" s="4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</row>
    <row r="79" spans="1:115" ht="12.75">
      <c r="A79" s="1"/>
      <c r="B79" s="2"/>
      <c r="C79" s="1"/>
      <c r="D79" s="1"/>
      <c r="E79" s="8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6"/>
      <c r="S79" s="4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</row>
    <row r="80" spans="1:115" ht="12.75">
      <c r="A80" s="1"/>
      <c r="B80" s="2"/>
      <c r="C80" s="1"/>
      <c r="D80" s="1"/>
      <c r="E80" s="8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6"/>
      <c r="S80" s="4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</row>
    <row r="81" spans="1:115" ht="12.75">
      <c r="A81" s="1"/>
      <c r="B81" s="2"/>
      <c r="C81" s="1"/>
      <c r="D81" s="1"/>
      <c r="E81" s="8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4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</row>
    <row r="82" spans="1:115" ht="12.75">
      <c r="A82" s="1"/>
      <c r="B82" s="2"/>
      <c r="C82" s="1"/>
      <c r="D82" s="1"/>
      <c r="E82" s="8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6"/>
      <c r="S82" s="4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</row>
    <row r="83" spans="1:115" ht="12.75">
      <c r="A83" s="1"/>
      <c r="B83" s="2"/>
      <c r="C83" s="1"/>
      <c r="D83" s="1"/>
      <c r="E83" s="8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6"/>
      <c r="S83" s="4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</row>
    <row r="84" spans="1:115" ht="12.75">
      <c r="A84" s="1"/>
      <c r="B84" s="2"/>
      <c r="C84" s="1"/>
      <c r="D84" s="1"/>
      <c r="E84" s="8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6"/>
      <c r="S84" s="4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</sheetData>
  <sheetProtection/>
  <mergeCells count="24">
    <mergeCell ref="B23:D23"/>
    <mergeCell ref="B15:D15"/>
    <mergeCell ref="D7:D10"/>
    <mergeCell ref="I7:Q7"/>
    <mergeCell ref="J9:K9"/>
    <mergeCell ref="B20:D20"/>
    <mergeCell ref="H7:H10"/>
    <mergeCell ref="A3:S3"/>
    <mergeCell ref="A7:A10"/>
    <mergeCell ref="B7:B10"/>
    <mergeCell ref="C7:C10"/>
    <mergeCell ref="E7:E10"/>
    <mergeCell ref="C5:Q5"/>
    <mergeCell ref="P9:P10"/>
    <mergeCell ref="Q9:Q10"/>
    <mergeCell ref="N9:O9"/>
    <mergeCell ref="B11:D11"/>
    <mergeCell ref="R7:R10"/>
    <mergeCell ref="S7:S10"/>
    <mergeCell ref="I8:I10"/>
    <mergeCell ref="J8:Q8"/>
    <mergeCell ref="L9:M9"/>
    <mergeCell ref="F7:F10"/>
    <mergeCell ref="G7:G10"/>
  </mergeCells>
  <printOptions/>
  <pageMargins left="0" right="0" top="0.7480314960629921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K116"/>
  <sheetViews>
    <sheetView zoomScale="142" zoomScaleNormal="142" zoomScaleSheetLayoutView="106" zoomScalePageLayoutView="0" workbookViewId="0" topLeftCell="A1">
      <selection activeCell="M11" sqref="M11"/>
    </sheetView>
  </sheetViews>
  <sheetFormatPr defaultColWidth="9.00390625" defaultRowHeight="12.75"/>
  <cols>
    <col min="1" max="1" width="2.75390625" style="7" customWidth="1"/>
    <col min="2" max="2" width="16.375" style="0" customWidth="1"/>
    <col min="3" max="3" width="7.00390625" style="7" customWidth="1"/>
    <col min="4" max="4" width="9.00390625" style="0" customWidth="1"/>
    <col min="5" max="5" width="5.75390625" style="9" customWidth="1"/>
    <col min="6" max="6" width="6.875" style="0" customWidth="1"/>
    <col min="7" max="8" width="6.75390625" style="0" customWidth="1"/>
    <col min="9" max="9" width="9.00390625" style="0" customWidth="1"/>
    <col min="10" max="10" width="4.125" style="0" customWidth="1"/>
    <col min="11" max="11" width="5.75390625" style="0" customWidth="1"/>
    <col min="12" max="12" width="4.125" style="0" customWidth="1"/>
    <col min="13" max="13" width="6.125" style="0" customWidth="1"/>
    <col min="14" max="14" width="4.75390625" style="0" customWidth="1"/>
    <col min="15" max="15" width="6.25390625" style="0" customWidth="1"/>
    <col min="16" max="16" width="8.00390625" style="0" customWidth="1"/>
    <col min="17" max="17" width="9.375" style="0" customWidth="1"/>
    <col min="18" max="18" width="9.00390625" style="10" customWidth="1"/>
    <col min="19" max="19" width="14.75390625" style="7" customWidth="1"/>
    <col min="20" max="20" width="7.375" style="0" customWidth="1"/>
    <col min="21" max="21" width="8.375" style="0" customWidth="1"/>
  </cols>
  <sheetData>
    <row r="1" spans="18:19" ht="12.75">
      <c r="R1"/>
      <c r="S1"/>
    </row>
    <row r="2" spans="18:19" ht="12.75">
      <c r="R2"/>
      <c r="S2"/>
    </row>
    <row r="3" spans="18:19" ht="16.5" customHeight="1">
      <c r="R3"/>
      <c r="S3"/>
    </row>
    <row r="4" spans="1:19" ht="15.75">
      <c r="A4" s="77" t="s">
        <v>147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9:11" ht="15">
      <c r="I5" s="13" t="s">
        <v>169</v>
      </c>
      <c r="J5" s="13"/>
      <c r="K5" s="13"/>
    </row>
    <row r="6" spans="3:15" ht="12.75">
      <c r="C6" s="79" t="s">
        <v>114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9:11" ht="15">
      <c r="I7" s="13"/>
      <c r="J7" s="13"/>
      <c r="K7" s="13"/>
    </row>
    <row r="8" spans="1:115" ht="12.75" customHeight="1">
      <c r="A8" s="66" t="s">
        <v>2</v>
      </c>
      <c r="B8" s="66" t="s">
        <v>0</v>
      </c>
      <c r="C8" s="81" t="s">
        <v>9</v>
      </c>
      <c r="D8" s="66" t="s">
        <v>12</v>
      </c>
      <c r="E8" s="69" t="s">
        <v>13</v>
      </c>
      <c r="F8" s="81" t="s">
        <v>16</v>
      </c>
      <c r="G8" s="78" t="s">
        <v>17</v>
      </c>
      <c r="H8" s="78" t="s">
        <v>155</v>
      </c>
      <c r="I8" s="59" t="s">
        <v>1</v>
      </c>
      <c r="J8" s="60"/>
      <c r="K8" s="60"/>
      <c r="L8" s="60"/>
      <c r="M8" s="60"/>
      <c r="N8" s="60"/>
      <c r="O8" s="60"/>
      <c r="P8" s="60"/>
      <c r="Q8" s="61"/>
      <c r="R8" s="74" t="s">
        <v>10</v>
      </c>
      <c r="S8" s="62" t="s">
        <v>18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</row>
    <row r="9" spans="1:115" ht="12.75" customHeight="1">
      <c r="A9" s="67"/>
      <c r="B9" s="67"/>
      <c r="C9" s="82"/>
      <c r="D9" s="67"/>
      <c r="E9" s="69"/>
      <c r="F9" s="82"/>
      <c r="G9" s="70"/>
      <c r="H9" s="70"/>
      <c r="I9" s="62" t="s">
        <v>6</v>
      </c>
      <c r="J9" s="65" t="s">
        <v>19</v>
      </c>
      <c r="K9" s="65"/>
      <c r="L9" s="65"/>
      <c r="M9" s="65"/>
      <c r="N9" s="65"/>
      <c r="O9" s="65"/>
      <c r="P9" s="65"/>
      <c r="Q9" s="65"/>
      <c r="R9" s="75"/>
      <c r="S9" s="63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</row>
    <row r="10" spans="1:115" ht="40.5" customHeight="1">
      <c r="A10" s="67"/>
      <c r="B10" s="67"/>
      <c r="C10" s="81"/>
      <c r="D10" s="67"/>
      <c r="E10" s="69"/>
      <c r="F10" s="81"/>
      <c r="G10" s="70"/>
      <c r="H10" s="70"/>
      <c r="I10" s="63"/>
      <c r="J10" s="83" t="s">
        <v>20</v>
      </c>
      <c r="K10" s="83"/>
      <c r="L10" s="72" t="s">
        <v>14</v>
      </c>
      <c r="M10" s="73"/>
      <c r="N10" s="64" t="s">
        <v>15</v>
      </c>
      <c r="O10" s="64"/>
      <c r="P10" s="70" t="s">
        <v>86</v>
      </c>
      <c r="Q10" s="70" t="s">
        <v>11</v>
      </c>
      <c r="R10" s="75"/>
      <c r="S10" s="63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</row>
    <row r="11" spans="1:115" ht="33.75" customHeight="1">
      <c r="A11" s="68"/>
      <c r="B11" s="68"/>
      <c r="C11" s="81"/>
      <c r="D11" s="68"/>
      <c r="E11" s="69"/>
      <c r="F11" s="81"/>
      <c r="G11" s="71"/>
      <c r="H11" s="71"/>
      <c r="I11" s="64"/>
      <c r="J11" s="14" t="s">
        <v>21</v>
      </c>
      <c r="K11" s="14" t="s">
        <v>7</v>
      </c>
      <c r="L11" s="14" t="s">
        <v>8</v>
      </c>
      <c r="M11" s="14" t="s">
        <v>7</v>
      </c>
      <c r="N11" s="14" t="s">
        <v>8</v>
      </c>
      <c r="O11" s="14" t="s">
        <v>7</v>
      </c>
      <c r="P11" s="71"/>
      <c r="Q11" s="71"/>
      <c r="R11" s="76"/>
      <c r="S11" s="64"/>
      <c r="T11" s="11"/>
      <c r="U11" s="11"/>
      <c r="V11" s="11"/>
      <c r="W11" s="11"/>
      <c r="X11" s="11"/>
      <c r="Y11" s="11"/>
      <c r="Z11" s="11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 t="s">
        <v>3</v>
      </c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</row>
    <row r="12" spans="1:115" s="9" customFormat="1" ht="12.75">
      <c r="A12" s="15"/>
      <c r="B12" s="56" t="s">
        <v>27</v>
      </c>
      <c r="C12" s="57"/>
      <c r="D12" s="58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2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1:115" s="9" customFormat="1" ht="12.75">
      <c r="A13" s="15">
        <v>1</v>
      </c>
      <c r="B13" s="28" t="s">
        <v>105</v>
      </c>
      <c r="C13" s="19" t="s">
        <v>87</v>
      </c>
      <c r="D13" s="15" t="s">
        <v>220</v>
      </c>
      <c r="E13" s="15">
        <v>1</v>
      </c>
      <c r="F13" s="15">
        <v>17697</v>
      </c>
      <c r="G13" s="20">
        <v>5.14</v>
      </c>
      <c r="H13" s="20">
        <v>3.42</v>
      </c>
      <c r="I13" s="15">
        <f aca="true" t="shared" si="0" ref="I13:I18">F13*G13*H13</f>
        <v>311092.02359999996</v>
      </c>
      <c r="J13" s="15">
        <v>25</v>
      </c>
      <c r="K13" s="15">
        <f>I13*0.25</f>
        <v>77773.00589999999</v>
      </c>
      <c r="L13" s="15">
        <v>20</v>
      </c>
      <c r="M13" s="21">
        <f>L13*F13/100</f>
        <v>3539.4</v>
      </c>
      <c r="N13" s="21">
        <v>80</v>
      </c>
      <c r="O13" s="21">
        <f>N13*F13/100</f>
        <v>14157.6</v>
      </c>
      <c r="P13" s="15">
        <f aca="true" t="shared" si="1" ref="P13:P18">(I13+K13)*0.1</f>
        <v>38886.502949999995</v>
      </c>
      <c r="Q13" s="15">
        <f aca="true" t="shared" si="2" ref="Q13:Q18">I13+K13+M13+O13+P13</f>
        <v>445448.53244999994</v>
      </c>
      <c r="R13" s="20">
        <v>0.25</v>
      </c>
      <c r="S13" s="21">
        <f aca="true" t="shared" si="3" ref="S13:S18">Q13*R13</f>
        <v>111362.13311249999</v>
      </c>
      <c r="T13" s="12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</row>
    <row r="14" spans="1:115" s="9" customFormat="1" ht="12.75">
      <c r="A14" s="15">
        <v>2</v>
      </c>
      <c r="B14" s="28" t="s">
        <v>35</v>
      </c>
      <c r="C14" s="19" t="s">
        <v>159</v>
      </c>
      <c r="D14" s="15" t="s">
        <v>221</v>
      </c>
      <c r="E14" s="15" t="s">
        <v>157</v>
      </c>
      <c r="F14" s="15">
        <v>17697</v>
      </c>
      <c r="G14" s="20">
        <v>5.99</v>
      </c>
      <c r="H14" s="20">
        <v>3.42</v>
      </c>
      <c r="I14" s="15">
        <f t="shared" si="0"/>
        <v>362537.20259999996</v>
      </c>
      <c r="J14" s="15">
        <v>25</v>
      </c>
      <c r="K14" s="15"/>
      <c r="L14" s="15">
        <v>100</v>
      </c>
      <c r="M14" s="21">
        <f>L14*F14/100</f>
        <v>17697</v>
      </c>
      <c r="N14" s="21"/>
      <c r="O14" s="21"/>
      <c r="P14" s="15">
        <f t="shared" si="1"/>
        <v>36253.720259999995</v>
      </c>
      <c r="Q14" s="15">
        <f t="shared" si="2"/>
        <v>416487.92285999993</v>
      </c>
      <c r="R14" s="20">
        <v>0.5</v>
      </c>
      <c r="S14" s="21">
        <f t="shared" si="3"/>
        <v>208243.96142999997</v>
      </c>
      <c r="T14" s="12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</row>
    <row r="15" spans="1:115" s="9" customFormat="1" ht="12.75">
      <c r="A15" s="15">
        <v>3</v>
      </c>
      <c r="B15" s="28" t="s">
        <v>37</v>
      </c>
      <c r="C15" s="19" t="s">
        <v>87</v>
      </c>
      <c r="D15" s="15" t="s">
        <v>222</v>
      </c>
      <c r="E15" s="15">
        <v>1</v>
      </c>
      <c r="F15" s="15">
        <v>17697</v>
      </c>
      <c r="G15" s="20">
        <v>5.54</v>
      </c>
      <c r="H15" s="20">
        <v>3.42</v>
      </c>
      <c r="I15" s="15">
        <f t="shared" si="0"/>
        <v>335301.5196</v>
      </c>
      <c r="J15" s="15">
        <v>25</v>
      </c>
      <c r="K15" s="15">
        <f>I15*0.25</f>
        <v>83825.3799</v>
      </c>
      <c r="L15" s="15">
        <v>60</v>
      </c>
      <c r="M15" s="21">
        <f>L15*F15/100</f>
        <v>10618.2</v>
      </c>
      <c r="N15" s="21"/>
      <c r="O15" s="21"/>
      <c r="P15" s="15">
        <f t="shared" si="1"/>
        <v>41912.68995</v>
      </c>
      <c r="Q15" s="15">
        <f t="shared" si="2"/>
        <v>471657.78945000004</v>
      </c>
      <c r="R15" s="20">
        <v>0.25</v>
      </c>
      <c r="S15" s="21">
        <f t="shared" si="3"/>
        <v>117914.44736250001</v>
      </c>
      <c r="T15" s="12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</row>
    <row r="16" spans="1:115" s="9" customFormat="1" ht="12.75">
      <c r="A16" s="15">
        <v>4</v>
      </c>
      <c r="B16" s="28" t="s">
        <v>36</v>
      </c>
      <c r="C16" s="19" t="s">
        <v>88</v>
      </c>
      <c r="D16" s="15" t="s">
        <v>223</v>
      </c>
      <c r="E16" s="15"/>
      <c r="F16" s="15">
        <v>17697</v>
      </c>
      <c r="G16" s="20">
        <v>4.77</v>
      </c>
      <c r="H16" s="20">
        <v>3.42</v>
      </c>
      <c r="I16" s="15">
        <f t="shared" si="0"/>
        <v>288698.2398</v>
      </c>
      <c r="J16" s="15">
        <v>25</v>
      </c>
      <c r="K16" s="15">
        <f>I16*0.25</f>
        <v>72174.55995</v>
      </c>
      <c r="L16" s="15"/>
      <c r="M16" s="21"/>
      <c r="N16" s="21"/>
      <c r="O16" s="21"/>
      <c r="P16" s="15">
        <f t="shared" si="1"/>
        <v>36087.279975000005</v>
      </c>
      <c r="Q16" s="15">
        <f t="shared" si="2"/>
        <v>396960.079725</v>
      </c>
      <c r="R16" s="20">
        <v>1</v>
      </c>
      <c r="S16" s="21">
        <f t="shared" si="3"/>
        <v>396960.079725</v>
      </c>
      <c r="T16" s="12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</row>
    <row r="17" spans="1:115" s="9" customFormat="1" ht="12.75">
      <c r="A17" s="15">
        <v>2</v>
      </c>
      <c r="B17" s="28" t="s">
        <v>219</v>
      </c>
      <c r="C17" s="19" t="s">
        <v>201</v>
      </c>
      <c r="D17" s="15" t="s">
        <v>203</v>
      </c>
      <c r="E17" s="15">
        <v>2</v>
      </c>
      <c r="F17" s="15">
        <v>17697</v>
      </c>
      <c r="G17" s="20">
        <v>5.04</v>
      </c>
      <c r="H17" s="20">
        <v>3.42</v>
      </c>
      <c r="I17" s="15">
        <f t="shared" si="0"/>
        <v>305039.6496</v>
      </c>
      <c r="J17" s="15">
        <v>25</v>
      </c>
      <c r="K17" s="15"/>
      <c r="L17" s="15">
        <v>100</v>
      </c>
      <c r="M17" s="21">
        <f>L17*F17/100</f>
        <v>17697</v>
      </c>
      <c r="N17" s="21"/>
      <c r="O17" s="21"/>
      <c r="P17" s="15">
        <f t="shared" si="1"/>
        <v>30503.96496</v>
      </c>
      <c r="Q17" s="15">
        <f t="shared" si="2"/>
        <v>353240.61456</v>
      </c>
      <c r="R17" s="20">
        <v>0.25</v>
      </c>
      <c r="S17" s="21">
        <f t="shared" si="3"/>
        <v>88310.15364</v>
      </c>
      <c r="T17" s="12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</row>
    <row r="18" spans="1:115" s="9" customFormat="1" ht="12.75">
      <c r="A18" s="15">
        <v>3</v>
      </c>
      <c r="B18" s="28" t="s">
        <v>37</v>
      </c>
      <c r="C18" s="19" t="s">
        <v>88</v>
      </c>
      <c r="D18" s="15" t="s">
        <v>29</v>
      </c>
      <c r="E18" s="15"/>
      <c r="F18" s="15">
        <v>17697</v>
      </c>
      <c r="G18" s="20">
        <v>4.13</v>
      </c>
      <c r="H18" s="20">
        <v>3.42</v>
      </c>
      <c r="I18" s="15">
        <f t="shared" si="0"/>
        <v>249963.04619999998</v>
      </c>
      <c r="J18" s="15">
        <v>25</v>
      </c>
      <c r="K18" s="15">
        <f>I18*0.25</f>
        <v>62490.761549999996</v>
      </c>
      <c r="L18" s="15">
        <v>60</v>
      </c>
      <c r="M18" s="21">
        <f>L18*F18/100</f>
        <v>10618.2</v>
      </c>
      <c r="N18" s="21"/>
      <c r="O18" s="21"/>
      <c r="P18" s="15">
        <f t="shared" si="1"/>
        <v>31245.380774999998</v>
      </c>
      <c r="Q18" s="15">
        <f t="shared" si="2"/>
        <v>354317.38852499996</v>
      </c>
      <c r="R18" s="20">
        <v>0.75</v>
      </c>
      <c r="S18" s="21">
        <f t="shared" si="3"/>
        <v>265738.04139375</v>
      </c>
      <c r="T18" s="12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</row>
    <row r="19" spans="1:115" s="37" customFormat="1" ht="12.75">
      <c r="A19" s="29"/>
      <c r="B19" s="30" t="s">
        <v>5</v>
      </c>
      <c r="C19" s="25"/>
      <c r="D19" s="31"/>
      <c r="E19" s="24"/>
      <c r="F19" s="24"/>
      <c r="G19" s="24"/>
      <c r="H19" s="24"/>
      <c r="I19" s="29"/>
      <c r="J19" s="29"/>
      <c r="K19" s="29"/>
      <c r="L19" s="32"/>
      <c r="M19" s="32"/>
      <c r="N19" s="32"/>
      <c r="O19" s="32"/>
      <c r="P19" s="32"/>
      <c r="Q19" s="32"/>
      <c r="R19" s="34">
        <f>SUM(R13:R18)</f>
        <v>3</v>
      </c>
      <c r="S19" s="35">
        <f>SUM(S13:S18)</f>
        <v>1188528.81666375</v>
      </c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</row>
    <row r="20" spans="1:115" s="9" customFormat="1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2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</row>
    <row r="21" spans="1:115" s="9" customFormat="1" ht="12.75">
      <c r="A21" s="15"/>
      <c r="B21" s="56" t="s">
        <v>22</v>
      </c>
      <c r="C21" s="57"/>
      <c r="D21" s="58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2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</row>
    <row r="22" spans="1:115" ht="12.75">
      <c r="A22" s="19">
        <v>1</v>
      </c>
      <c r="B22" s="27" t="s">
        <v>38</v>
      </c>
      <c r="C22" s="19" t="s">
        <v>89</v>
      </c>
      <c r="D22" s="20" t="s">
        <v>29</v>
      </c>
      <c r="E22" s="15"/>
      <c r="F22" s="19">
        <v>17697</v>
      </c>
      <c r="G22" s="19">
        <v>3.32</v>
      </c>
      <c r="H22" s="19">
        <v>2.34</v>
      </c>
      <c r="I22" s="15">
        <f>F22*G22*H22</f>
        <v>137484.45359999998</v>
      </c>
      <c r="J22" s="15">
        <v>25</v>
      </c>
      <c r="K22" s="15">
        <f>I22*0.25</f>
        <v>34371.113399999995</v>
      </c>
      <c r="L22" s="15">
        <v>40</v>
      </c>
      <c r="M22" s="21">
        <f aca="true" t="shared" si="4" ref="M22:M27">L22*F22/100</f>
        <v>7078.8</v>
      </c>
      <c r="N22" s="21"/>
      <c r="O22" s="21"/>
      <c r="P22" s="15">
        <f aca="true" t="shared" si="5" ref="P22:P29">(I22+K22)*0.1</f>
        <v>17185.556699999997</v>
      </c>
      <c r="Q22" s="15">
        <f aca="true" t="shared" si="6" ref="Q22:Q29">I22+K22+M22+O22+P22</f>
        <v>196119.92369999996</v>
      </c>
      <c r="R22" s="22">
        <v>1</v>
      </c>
      <c r="S22" s="21">
        <f aca="true" t="shared" si="7" ref="S22:S29">Q22*R22</f>
        <v>196119.92369999996</v>
      </c>
      <c r="T22" s="11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</row>
    <row r="23" spans="1:115" ht="18" customHeight="1">
      <c r="A23" s="19">
        <v>2</v>
      </c>
      <c r="B23" s="27" t="s">
        <v>38</v>
      </c>
      <c r="C23" s="19" t="s">
        <v>89</v>
      </c>
      <c r="D23" s="41" t="s">
        <v>210</v>
      </c>
      <c r="E23" s="15"/>
      <c r="F23" s="19">
        <v>17697</v>
      </c>
      <c r="G23" s="20">
        <v>3.32</v>
      </c>
      <c r="H23" s="19">
        <v>2.34</v>
      </c>
      <c r="I23" s="15">
        <f aca="true" t="shared" si="8" ref="I23:I29">F23*G23*H23</f>
        <v>137484.45359999998</v>
      </c>
      <c r="J23" s="15">
        <v>25</v>
      </c>
      <c r="K23" s="15">
        <f aca="true" t="shared" si="9" ref="K23:K29">I23*0.25</f>
        <v>34371.113399999995</v>
      </c>
      <c r="L23" s="15">
        <v>40</v>
      </c>
      <c r="M23" s="21">
        <f t="shared" si="4"/>
        <v>7078.8</v>
      </c>
      <c r="N23" s="21"/>
      <c r="O23" s="21"/>
      <c r="P23" s="15">
        <f t="shared" si="5"/>
        <v>17185.556699999997</v>
      </c>
      <c r="Q23" s="15">
        <f t="shared" si="6"/>
        <v>196119.92369999996</v>
      </c>
      <c r="R23" s="22">
        <v>1</v>
      </c>
      <c r="S23" s="21">
        <f t="shared" si="7"/>
        <v>196119.92369999996</v>
      </c>
      <c r="T23" s="11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</row>
    <row r="24" spans="1:115" ht="12.75">
      <c r="A24" s="19">
        <v>3</v>
      </c>
      <c r="B24" s="27" t="s">
        <v>129</v>
      </c>
      <c r="C24" s="19" t="s">
        <v>89</v>
      </c>
      <c r="D24" s="20" t="s">
        <v>226</v>
      </c>
      <c r="E24" s="15"/>
      <c r="F24" s="19">
        <v>17697</v>
      </c>
      <c r="G24" s="20">
        <v>3.73</v>
      </c>
      <c r="H24" s="19">
        <v>2.34</v>
      </c>
      <c r="I24" s="15">
        <f t="shared" si="8"/>
        <v>154462.95539999998</v>
      </c>
      <c r="J24" s="15">
        <v>25</v>
      </c>
      <c r="K24" s="15">
        <f t="shared" si="9"/>
        <v>38615.738849999994</v>
      </c>
      <c r="L24" s="15">
        <v>40</v>
      </c>
      <c r="M24" s="21">
        <f t="shared" si="4"/>
        <v>7078.8</v>
      </c>
      <c r="N24" s="21"/>
      <c r="O24" s="21"/>
      <c r="P24" s="15">
        <f t="shared" si="5"/>
        <v>19307.869424999997</v>
      </c>
      <c r="Q24" s="15">
        <f t="shared" si="6"/>
        <v>219465.36367499997</v>
      </c>
      <c r="R24" s="22">
        <v>0.75</v>
      </c>
      <c r="S24" s="21">
        <f t="shared" si="7"/>
        <v>164599.02275625</v>
      </c>
      <c r="T24" s="11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</row>
    <row r="25" spans="1:115" ht="12.75">
      <c r="A25" s="19">
        <v>4</v>
      </c>
      <c r="B25" s="27" t="s">
        <v>41</v>
      </c>
      <c r="C25" s="19" t="s">
        <v>89</v>
      </c>
      <c r="D25" s="20" t="s">
        <v>226</v>
      </c>
      <c r="E25" s="15"/>
      <c r="F25" s="19">
        <v>17697</v>
      </c>
      <c r="G25" s="20">
        <v>3.73</v>
      </c>
      <c r="H25" s="19">
        <v>2.34</v>
      </c>
      <c r="I25" s="15">
        <f t="shared" si="8"/>
        <v>154462.95539999998</v>
      </c>
      <c r="J25" s="15">
        <v>25</v>
      </c>
      <c r="K25" s="15">
        <f t="shared" si="9"/>
        <v>38615.738849999994</v>
      </c>
      <c r="L25" s="15">
        <v>190</v>
      </c>
      <c r="M25" s="21">
        <f t="shared" si="4"/>
        <v>33624.3</v>
      </c>
      <c r="N25" s="21"/>
      <c r="O25" s="21"/>
      <c r="P25" s="15">
        <f t="shared" si="5"/>
        <v>19307.869424999997</v>
      </c>
      <c r="Q25" s="15">
        <f t="shared" si="6"/>
        <v>246010.86367499997</v>
      </c>
      <c r="R25" s="22">
        <v>0.25</v>
      </c>
      <c r="S25" s="21">
        <f t="shared" si="7"/>
        <v>61502.71591874999</v>
      </c>
      <c r="T25" s="11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</row>
    <row r="26" spans="1:115" ht="12.75">
      <c r="A26" s="19">
        <v>5</v>
      </c>
      <c r="B26" s="27" t="s">
        <v>129</v>
      </c>
      <c r="C26" s="19" t="s">
        <v>89</v>
      </c>
      <c r="D26" s="20" t="s">
        <v>227</v>
      </c>
      <c r="E26" s="15"/>
      <c r="F26" s="19">
        <v>17697</v>
      </c>
      <c r="G26" s="20">
        <v>3.49</v>
      </c>
      <c r="H26" s="19">
        <v>2.34</v>
      </c>
      <c r="I26" s="15">
        <f t="shared" si="8"/>
        <v>144524.32020000002</v>
      </c>
      <c r="J26" s="15">
        <v>26</v>
      </c>
      <c r="K26" s="15">
        <f t="shared" si="9"/>
        <v>36131.080050000004</v>
      </c>
      <c r="L26" s="15">
        <v>40</v>
      </c>
      <c r="M26" s="21">
        <f t="shared" si="4"/>
        <v>7078.8</v>
      </c>
      <c r="N26" s="21"/>
      <c r="O26" s="21"/>
      <c r="P26" s="15">
        <f t="shared" si="5"/>
        <v>18065.540025000002</v>
      </c>
      <c r="Q26" s="15">
        <f t="shared" si="6"/>
        <v>205799.740275</v>
      </c>
      <c r="R26" s="22">
        <v>1</v>
      </c>
      <c r="S26" s="21">
        <f>Q26*R26</f>
        <v>205799.740275</v>
      </c>
      <c r="T26" s="11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</row>
    <row r="27" spans="1:115" ht="12.75">
      <c r="A27" s="19">
        <v>6</v>
      </c>
      <c r="B27" s="27" t="s">
        <v>39</v>
      </c>
      <c r="C27" s="19" t="s">
        <v>89</v>
      </c>
      <c r="D27" s="20" t="s">
        <v>225</v>
      </c>
      <c r="E27" s="15"/>
      <c r="F27" s="19">
        <v>17697</v>
      </c>
      <c r="G27" s="19">
        <v>3.73</v>
      </c>
      <c r="H27" s="19">
        <v>2.34</v>
      </c>
      <c r="I27" s="15">
        <f t="shared" si="8"/>
        <v>154462.95539999998</v>
      </c>
      <c r="J27" s="15">
        <v>25</v>
      </c>
      <c r="K27" s="15">
        <f t="shared" si="9"/>
        <v>38615.738849999994</v>
      </c>
      <c r="L27" s="15">
        <v>100</v>
      </c>
      <c r="M27" s="21">
        <f t="shared" si="4"/>
        <v>17697</v>
      </c>
      <c r="N27" s="21"/>
      <c r="O27" s="21"/>
      <c r="P27" s="15">
        <f t="shared" si="5"/>
        <v>19307.869424999997</v>
      </c>
      <c r="Q27" s="15">
        <f t="shared" si="6"/>
        <v>230083.56367499998</v>
      </c>
      <c r="R27" s="22">
        <v>1</v>
      </c>
      <c r="S27" s="21">
        <f t="shared" si="7"/>
        <v>230083.56367499998</v>
      </c>
      <c r="T27" s="11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</row>
    <row r="28" spans="1:115" ht="12.75">
      <c r="A28" s="19">
        <v>7</v>
      </c>
      <c r="B28" s="27" t="s">
        <v>40</v>
      </c>
      <c r="C28" s="19" t="s">
        <v>90</v>
      </c>
      <c r="D28" s="20" t="s">
        <v>207</v>
      </c>
      <c r="E28" s="15">
        <v>1</v>
      </c>
      <c r="F28" s="19">
        <v>17697</v>
      </c>
      <c r="G28" s="19">
        <v>4.19</v>
      </c>
      <c r="H28" s="19">
        <v>2.34</v>
      </c>
      <c r="I28" s="15">
        <f t="shared" si="8"/>
        <v>173512.0062</v>
      </c>
      <c r="J28" s="15">
        <v>25</v>
      </c>
      <c r="K28" s="15">
        <f t="shared" si="9"/>
        <v>43378.00155</v>
      </c>
      <c r="L28" s="15"/>
      <c r="M28" s="21"/>
      <c r="N28" s="21"/>
      <c r="O28" s="21"/>
      <c r="P28" s="15">
        <f t="shared" si="5"/>
        <v>21689.000775</v>
      </c>
      <c r="Q28" s="15">
        <f t="shared" si="6"/>
        <v>238579.00852499998</v>
      </c>
      <c r="R28" s="22">
        <v>0.5</v>
      </c>
      <c r="S28" s="21">
        <f t="shared" si="7"/>
        <v>119289.50426249999</v>
      </c>
      <c r="T28" s="11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</row>
    <row r="29" spans="1:115" ht="12.75">
      <c r="A29" s="19">
        <v>8</v>
      </c>
      <c r="B29" s="27" t="s">
        <v>39</v>
      </c>
      <c r="C29" s="19" t="s">
        <v>89</v>
      </c>
      <c r="D29" s="20" t="s">
        <v>224</v>
      </c>
      <c r="E29" s="15"/>
      <c r="F29" s="19">
        <v>17697</v>
      </c>
      <c r="G29" s="19">
        <v>3.45</v>
      </c>
      <c r="H29" s="19">
        <v>2.34</v>
      </c>
      <c r="I29" s="15">
        <f t="shared" si="8"/>
        <v>142867.881</v>
      </c>
      <c r="J29" s="15">
        <v>25</v>
      </c>
      <c r="K29" s="15">
        <f t="shared" si="9"/>
        <v>35716.97025</v>
      </c>
      <c r="L29" s="15">
        <v>100</v>
      </c>
      <c r="M29" s="21">
        <f>L29*F29/100</f>
        <v>17697</v>
      </c>
      <c r="N29" s="21"/>
      <c r="O29" s="21"/>
      <c r="P29" s="15">
        <f t="shared" si="5"/>
        <v>17858.485125000003</v>
      </c>
      <c r="Q29" s="15">
        <f t="shared" si="6"/>
        <v>214140.336375</v>
      </c>
      <c r="R29" s="22">
        <v>1</v>
      </c>
      <c r="S29" s="21">
        <f t="shared" si="7"/>
        <v>214140.336375</v>
      </c>
      <c r="T29" s="11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</row>
    <row r="30" spans="1:115" s="37" customFormat="1" ht="12.75">
      <c r="A30" s="29"/>
      <c r="B30" s="30" t="s">
        <v>5</v>
      </c>
      <c r="C30" s="25"/>
      <c r="D30" s="31"/>
      <c r="E30" s="24"/>
      <c r="F30" s="24"/>
      <c r="G30" s="24"/>
      <c r="H30" s="24"/>
      <c r="I30" s="29"/>
      <c r="J30" s="29"/>
      <c r="K30" s="29"/>
      <c r="L30" s="32"/>
      <c r="M30" s="32"/>
      <c r="N30" s="32"/>
      <c r="O30" s="32"/>
      <c r="P30" s="32"/>
      <c r="Q30" s="32"/>
      <c r="R30" s="34">
        <f>SUM(R22:R29)</f>
        <v>6.5</v>
      </c>
      <c r="S30" s="35">
        <f>SUM(S22:S29)</f>
        <v>1387654.7306625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</row>
    <row r="31" spans="1:115" ht="12.75">
      <c r="A31" s="19"/>
      <c r="B31" s="27"/>
      <c r="C31" s="19"/>
      <c r="D31" s="19"/>
      <c r="E31" s="15"/>
      <c r="F31" s="19"/>
      <c r="G31" s="19"/>
      <c r="H31" s="19"/>
      <c r="I31" s="15"/>
      <c r="J31" s="15"/>
      <c r="K31" s="15"/>
      <c r="L31" s="15"/>
      <c r="M31" s="21"/>
      <c r="N31" s="15"/>
      <c r="O31" s="15"/>
      <c r="P31" s="15"/>
      <c r="Q31" s="15"/>
      <c r="R31" s="23"/>
      <c r="S31" s="1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</row>
    <row r="32" spans="1:115" ht="12.75">
      <c r="A32" s="19"/>
      <c r="B32" s="56" t="s">
        <v>23</v>
      </c>
      <c r="C32" s="57"/>
      <c r="D32" s="58"/>
      <c r="E32" s="15"/>
      <c r="F32" s="19"/>
      <c r="G32" s="19"/>
      <c r="H32" s="19"/>
      <c r="I32" s="15"/>
      <c r="J32" s="15"/>
      <c r="K32" s="15"/>
      <c r="L32" s="15"/>
      <c r="M32" s="21"/>
      <c r="N32" s="15"/>
      <c r="O32" s="15"/>
      <c r="P32" s="15"/>
      <c r="Q32" s="15"/>
      <c r="R32" s="23"/>
      <c r="S32" s="1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</row>
    <row r="33" spans="1:115" ht="12.75">
      <c r="A33" s="19">
        <v>1</v>
      </c>
      <c r="B33" s="27" t="s">
        <v>42</v>
      </c>
      <c r="C33" s="19">
        <v>4</v>
      </c>
      <c r="D33" s="20"/>
      <c r="E33" s="15"/>
      <c r="F33" s="19">
        <v>17697</v>
      </c>
      <c r="G33" s="20">
        <v>2.9</v>
      </c>
      <c r="H33" s="20">
        <v>1.86</v>
      </c>
      <c r="I33" s="15">
        <f>F33*G33*H33</f>
        <v>95457.618</v>
      </c>
      <c r="J33" s="15"/>
      <c r="K33" s="15"/>
      <c r="L33" s="15"/>
      <c r="M33" s="21"/>
      <c r="N33" s="15"/>
      <c r="O33" s="15"/>
      <c r="P33" s="15">
        <f>(I33+K33)*0.1</f>
        <v>9545.7618</v>
      </c>
      <c r="Q33" s="15">
        <f>I33+K33+M33+O33+P33</f>
        <v>105003.3798</v>
      </c>
      <c r="R33" s="23">
        <v>0.5</v>
      </c>
      <c r="S33" s="21">
        <f>Q33*R33</f>
        <v>52501.6899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</row>
    <row r="34" spans="1:115" ht="12.75">
      <c r="A34" s="19">
        <v>2</v>
      </c>
      <c r="B34" s="27" t="s">
        <v>43</v>
      </c>
      <c r="C34" s="19">
        <v>4</v>
      </c>
      <c r="D34" s="20"/>
      <c r="E34" s="15"/>
      <c r="F34" s="19">
        <v>17697</v>
      </c>
      <c r="G34" s="20">
        <v>2.9</v>
      </c>
      <c r="H34" s="20">
        <v>1.86</v>
      </c>
      <c r="I34" s="15">
        <f>F34*G34*H34</f>
        <v>95457.618</v>
      </c>
      <c r="J34" s="15"/>
      <c r="K34" s="15"/>
      <c r="L34" s="15">
        <v>220</v>
      </c>
      <c r="M34" s="21">
        <f>L34*F34/100</f>
        <v>38933.4</v>
      </c>
      <c r="N34" s="15"/>
      <c r="O34" s="15"/>
      <c r="P34" s="15">
        <f>(I34+K34)*0.1</f>
        <v>9545.7618</v>
      </c>
      <c r="Q34" s="15">
        <f>I34+K34+M34+O34+P34</f>
        <v>143936.77980000002</v>
      </c>
      <c r="R34" s="23">
        <v>0.5</v>
      </c>
      <c r="S34" s="21">
        <f>Q34*R34</f>
        <v>71968.38990000001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</row>
    <row r="35" spans="1:115" ht="12.75">
      <c r="A35" s="19">
        <v>3</v>
      </c>
      <c r="B35" s="27" t="s">
        <v>44</v>
      </c>
      <c r="C35" s="19">
        <v>4</v>
      </c>
      <c r="D35" s="20"/>
      <c r="E35" s="15"/>
      <c r="F35" s="19">
        <v>17697</v>
      </c>
      <c r="G35" s="20">
        <v>2.9</v>
      </c>
      <c r="H35" s="20">
        <v>1.86</v>
      </c>
      <c r="I35" s="15">
        <f>F35*G35*H35</f>
        <v>95457.618</v>
      </c>
      <c r="J35" s="15"/>
      <c r="K35" s="15"/>
      <c r="L35" s="15">
        <v>30</v>
      </c>
      <c r="M35" s="21">
        <f>L35*F35/100</f>
        <v>5309.1</v>
      </c>
      <c r="N35" s="15"/>
      <c r="O35" s="15"/>
      <c r="P35" s="15">
        <f>(I35+K35)*0.1</f>
        <v>9545.7618</v>
      </c>
      <c r="Q35" s="15">
        <f>I35+K35+M35+O35+P35</f>
        <v>110312.4798</v>
      </c>
      <c r="R35" s="23">
        <v>1</v>
      </c>
      <c r="S35" s="21">
        <f>Q35*R35</f>
        <v>110312.4798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</row>
    <row r="36" spans="1:115" s="37" customFormat="1" ht="12.75">
      <c r="A36" s="29"/>
      <c r="B36" s="30" t="s">
        <v>5</v>
      </c>
      <c r="C36" s="29"/>
      <c r="D36" s="38"/>
      <c r="E36" s="32"/>
      <c r="F36" s="29"/>
      <c r="G36" s="29"/>
      <c r="H36" s="29"/>
      <c r="I36" s="32"/>
      <c r="J36" s="32"/>
      <c r="K36" s="32"/>
      <c r="L36" s="32"/>
      <c r="M36" s="33"/>
      <c r="N36" s="32"/>
      <c r="O36" s="32"/>
      <c r="P36" s="32"/>
      <c r="Q36" s="32"/>
      <c r="R36" s="34">
        <f>SUM(R33:R35)</f>
        <v>2</v>
      </c>
      <c r="S36" s="35">
        <f>SUM(S33:S35)</f>
        <v>234782.5596</v>
      </c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</row>
    <row r="37" spans="1:115" ht="12.75">
      <c r="A37" s="19"/>
      <c r="B37" s="27"/>
      <c r="C37" s="19"/>
      <c r="D37" s="19"/>
      <c r="E37" s="15"/>
      <c r="F37" s="19"/>
      <c r="G37" s="19"/>
      <c r="H37" s="19"/>
      <c r="I37" s="15"/>
      <c r="J37" s="15"/>
      <c r="K37" s="15"/>
      <c r="L37" s="15"/>
      <c r="M37" s="21"/>
      <c r="N37" s="15"/>
      <c r="O37" s="15"/>
      <c r="P37" s="15"/>
      <c r="Q37" s="15"/>
      <c r="R37" s="23"/>
      <c r="S37" s="1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</row>
    <row r="38" spans="1:115" ht="12.75">
      <c r="A38" s="19"/>
      <c r="B38" s="42" t="s">
        <v>28</v>
      </c>
      <c r="C38" s="19"/>
      <c r="D38" s="19"/>
      <c r="E38" s="15"/>
      <c r="F38" s="20"/>
      <c r="G38" s="20"/>
      <c r="H38" s="20"/>
      <c r="I38" s="20"/>
      <c r="J38" s="15"/>
      <c r="K38" s="15"/>
      <c r="L38" s="15"/>
      <c r="M38" s="15"/>
      <c r="N38" s="15"/>
      <c r="O38" s="15"/>
      <c r="P38" s="15"/>
      <c r="Q38" s="15"/>
      <c r="R38" s="43">
        <f>R19+R30+R36</f>
        <v>11.5</v>
      </c>
      <c r="S38" s="52">
        <f>S19+S30+S36</f>
        <v>2810966.10692625</v>
      </c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</row>
    <row r="39" spans="1:115" ht="12.75">
      <c r="A39" s="1"/>
      <c r="B39" s="2"/>
      <c r="C39" s="1"/>
      <c r="D39" s="1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6"/>
      <c r="S39" s="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</row>
    <row r="40" spans="1:115" ht="12.75">
      <c r="A40" s="1"/>
      <c r="B40" s="2"/>
      <c r="C40" s="1"/>
      <c r="D40" s="1"/>
      <c r="E40" s="8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  <c r="S40" s="4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</row>
    <row r="41" spans="1:115" ht="12.75">
      <c r="A41" s="1"/>
      <c r="B41" s="2"/>
      <c r="C41" s="1"/>
      <c r="D41" s="1"/>
      <c r="E41" s="8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  <c r="S41" s="4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</row>
    <row r="42" spans="1:115" ht="12.75">
      <c r="A42" s="1"/>
      <c r="B42" s="2"/>
      <c r="C42" s="1"/>
      <c r="D42" s="1"/>
      <c r="E42" s="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  <c r="S42" s="4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</row>
    <row r="43" spans="1:115" ht="12.75">
      <c r="A43" s="1"/>
      <c r="B43" s="2"/>
      <c r="C43" s="1"/>
      <c r="D43" s="1"/>
      <c r="E43" s="8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6"/>
      <c r="S43" s="4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</row>
    <row r="44" spans="1:115" ht="12.75">
      <c r="A44" s="1"/>
      <c r="B44" s="2"/>
      <c r="C44" s="1"/>
      <c r="D44" s="1"/>
      <c r="E44" s="8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6"/>
      <c r="S44" s="4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</row>
    <row r="45" spans="1:115" ht="12.75">
      <c r="A45" s="1"/>
      <c r="B45" s="2"/>
      <c r="C45" s="1"/>
      <c r="D45" s="1"/>
      <c r="E45" s="8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6"/>
      <c r="S45" s="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</row>
    <row r="46" spans="1:115" ht="12.75">
      <c r="A46" s="1"/>
      <c r="B46" s="2"/>
      <c r="C46" s="1"/>
      <c r="D46" s="1"/>
      <c r="E46" s="8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</row>
    <row r="47" spans="1:115" ht="12.75">
      <c r="A47" s="1"/>
      <c r="B47" s="2"/>
      <c r="C47" s="1"/>
      <c r="D47" s="1"/>
      <c r="E47" s="8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  <c r="S47" s="4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</row>
    <row r="48" spans="1:115" ht="12.75">
      <c r="A48" s="1"/>
      <c r="B48" s="2"/>
      <c r="C48" s="1"/>
      <c r="D48" s="1"/>
      <c r="E48" s="8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4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</row>
    <row r="49" spans="1:115" ht="12.75">
      <c r="A49" s="1"/>
      <c r="B49" s="2"/>
      <c r="C49" s="1"/>
      <c r="D49" s="1"/>
      <c r="E49" s="8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  <c r="S49" s="4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</row>
    <row r="50" spans="1:115" ht="12.75">
      <c r="A50" s="1"/>
      <c r="B50" s="2"/>
      <c r="C50" s="1"/>
      <c r="D50" s="1"/>
      <c r="E50" s="8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6"/>
      <c r="S50" s="4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</row>
    <row r="51" spans="1:115" ht="12.75">
      <c r="A51" s="1"/>
      <c r="B51" s="2"/>
      <c r="C51" s="1"/>
      <c r="D51" s="1"/>
      <c r="E51" s="8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"/>
      <c r="S51" s="4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</row>
    <row r="52" spans="1:115" ht="12.75">
      <c r="A52" s="1"/>
      <c r="B52" s="2"/>
      <c r="C52" s="1"/>
      <c r="D52" s="1"/>
      <c r="E52" s="8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  <c r="S52" s="4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</row>
    <row r="53" spans="1:115" ht="12.75">
      <c r="A53" s="1"/>
      <c r="B53" s="2"/>
      <c r="C53" s="1"/>
      <c r="D53" s="1"/>
      <c r="E53" s="8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6"/>
      <c r="S53" s="4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</row>
    <row r="54" spans="1:115" ht="12.75">
      <c r="A54" s="1"/>
      <c r="B54" s="2"/>
      <c r="C54" s="1"/>
      <c r="D54" s="1"/>
      <c r="E54" s="8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6"/>
      <c r="S54" s="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</row>
    <row r="55" spans="1:115" ht="12.75">
      <c r="A55" s="1"/>
      <c r="B55" s="2"/>
      <c r="C55" s="1"/>
      <c r="D55" s="1"/>
      <c r="E55" s="8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  <c r="S55" s="4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</row>
    <row r="56" spans="1:115" ht="12.75">
      <c r="A56" s="1"/>
      <c r="B56" s="2"/>
      <c r="C56" s="1"/>
      <c r="D56" s="1"/>
      <c r="E56" s="8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4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</row>
    <row r="57" spans="1:115" ht="12.75">
      <c r="A57" s="1"/>
      <c r="B57" s="2"/>
      <c r="C57" s="1"/>
      <c r="D57" s="1"/>
      <c r="E57" s="8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6"/>
      <c r="S57" s="4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</row>
    <row r="58" spans="1:115" ht="12.75">
      <c r="A58" s="1"/>
      <c r="B58" s="2"/>
      <c r="C58" s="1"/>
      <c r="D58" s="1"/>
      <c r="E58" s="8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6"/>
      <c r="S58" s="4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</row>
    <row r="59" spans="1:115" ht="12.75">
      <c r="A59" s="1"/>
      <c r="B59" s="2"/>
      <c r="C59" s="1"/>
      <c r="D59" s="1"/>
      <c r="E59" s="8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6"/>
      <c r="S59" s="4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</row>
    <row r="60" spans="1:115" ht="12.75">
      <c r="A60" s="1"/>
      <c r="B60" s="2"/>
      <c r="C60" s="1"/>
      <c r="D60" s="1"/>
      <c r="E60" s="8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6"/>
      <c r="S60" s="4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</row>
    <row r="61" spans="1:115" ht="12.75">
      <c r="A61" s="1"/>
      <c r="B61" s="2"/>
      <c r="C61" s="1"/>
      <c r="D61" s="1"/>
      <c r="E61" s="8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6"/>
      <c r="S61" s="4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</row>
    <row r="62" spans="1:115" ht="12.75">
      <c r="A62" s="1"/>
      <c r="B62" s="2"/>
      <c r="C62" s="1"/>
      <c r="D62" s="1"/>
      <c r="E62" s="8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6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</row>
    <row r="63" spans="1:115" ht="12.75">
      <c r="A63" s="1"/>
      <c r="B63" s="2"/>
      <c r="C63" s="1"/>
      <c r="D63" s="1"/>
      <c r="E63" s="8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4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</row>
    <row r="64" spans="1:115" ht="12.75">
      <c r="A64" s="1"/>
      <c r="B64" s="2"/>
      <c r="C64" s="1"/>
      <c r="D64" s="1"/>
      <c r="E64" s="8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6"/>
      <c r="S64" s="4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</row>
    <row r="65" spans="1:115" ht="12.75">
      <c r="A65" s="1"/>
      <c r="B65" s="2"/>
      <c r="C65" s="1"/>
      <c r="D65" s="1"/>
      <c r="E65" s="8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6"/>
      <c r="S65" s="4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</row>
    <row r="66" spans="1:115" ht="12.75">
      <c r="A66" s="1"/>
      <c r="B66" s="2"/>
      <c r="C66" s="1"/>
      <c r="D66" s="1"/>
      <c r="E66" s="8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6"/>
      <c r="S66" s="4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</row>
    <row r="67" spans="1:115" ht="12.75">
      <c r="A67" s="1"/>
      <c r="B67" s="2"/>
      <c r="C67" s="1"/>
      <c r="D67" s="1"/>
      <c r="E67" s="8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  <c r="S67" s="4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</row>
    <row r="68" spans="1:115" ht="12.75">
      <c r="A68" s="1"/>
      <c r="B68" s="2"/>
      <c r="C68" s="1"/>
      <c r="D68" s="1"/>
      <c r="E68" s="8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  <c r="S68" s="4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</row>
    <row r="69" spans="1:115" ht="12.75">
      <c r="A69" s="1"/>
      <c r="B69" s="2"/>
      <c r="C69" s="1"/>
      <c r="D69" s="1"/>
      <c r="E69" s="8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6"/>
      <c r="S69" s="4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</row>
    <row r="70" spans="1:115" ht="12.75">
      <c r="A70" s="1"/>
      <c r="B70" s="2"/>
      <c r="C70" s="1"/>
      <c r="D70" s="1"/>
      <c r="E70" s="8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4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</row>
    <row r="71" spans="1:115" ht="12.75">
      <c r="A71" s="1"/>
      <c r="B71" s="2"/>
      <c r="C71" s="1"/>
      <c r="D71" s="1"/>
      <c r="E71" s="8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6"/>
      <c r="S71" s="4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</row>
    <row r="72" spans="1:115" ht="12.75">
      <c r="A72" s="1"/>
      <c r="B72" s="2"/>
      <c r="C72" s="1"/>
      <c r="D72" s="1"/>
      <c r="E72" s="8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6"/>
      <c r="S72" s="4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</row>
    <row r="73" spans="1:115" ht="12.75">
      <c r="A73" s="1"/>
      <c r="B73" s="2"/>
      <c r="C73" s="1"/>
      <c r="D73" s="1"/>
      <c r="E73" s="8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6"/>
      <c r="S73" s="4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</row>
    <row r="74" spans="1:115" ht="12.75">
      <c r="A74" s="1"/>
      <c r="B74" s="2"/>
      <c r="C74" s="1"/>
      <c r="D74" s="1"/>
      <c r="E74" s="8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6"/>
      <c r="S74" s="4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</row>
    <row r="75" spans="1:115" ht="12.75">
      <c r="A75" s="1"/>
      <c r="B75" s="2"/>
      <c r="C75" s="1"/>
      <c r="D75" s="1"/>
      <c r="E75" s="8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6"/>
      <c r="S75" s="4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</row>
    <row r="76" spans="1:115" ht="12.75">
      <c r="A76" s="1"/>
      <c r="B76" s="2"/>
      <c r="C76" s="1"/>
      <c r="D76" s="1"/>
      <c r="E76" s="8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6"/>
      <c r="S76" s="4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</row>
    <row r="77" spans="1:115" ht="12.75">
      <c r="A77" s="1"/>
      <c r="B77" s="2"/>
      <c r="C77" s="1"/>
      <c r="D77" s="1"/>
      <c r="E77" s="8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6"/>
      <c r="S77" s="4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</row>
    <row r="78" spans="1:115" ht="12.75">
      <c r="A78" s="1"/>
      <c r="B78" s="2"/>
      <c r="C78" s="1"/>
      <c r="D78" s="1"/>
      <c r="E78" s="8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6"/>
      <c r="S78" s="4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</row>
    <row r="79" spans="1:115" ht="12.75">
      <c r="A79" s="1"/>
      <c r="B79" s="2"/>
      <c r="C79" s="1"/>
      <c r="D79" s="1"/>
      <c r="E79" s="8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6"/>
      <c r="S79" s="4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</row>
    <row r="80" spans="1:115" ht="12.75">
      <c r="A80" s="1"/>
      <c r="B80" s="2"/>
      <c r="C80" s="1"/>
      <c r="D80" s="1"/>
      <c r="E80" s="8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6"/>
      <c r="S80" s="4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</row>
    <row r="81" spans="1:115" ht="12.75">
      <c r="A81" s="1"/>
      <c r="B81" s="2"/>
      <c r="C81" s="1"/>
      <c r="D81" s="1"/>
      <c r="E81" s="8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4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</row>
    <row r="82" spans="1:115" ht="12.75">
      <c r="A82" s="1"/>
      <c r="B82" s="2"/>
      <c r="C82" s="1"/>
      <c r="D82" s="1"/>
      <c r="E82" s="8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6"/>
      <c r="S82" s="4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</row>
    <row r="83" spans="1:115" ht="12.75">
      <c r="A83" s="1"/>
      <c r="B83" s="2"/>
      <c r="C83" s="1"/>
      <c r="D83" s="1"/>
      <c r="E83" s="8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6"/>
      <c r="S83" s="4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</sheetData>
  <sheetProtection/>
  <mergeCells count="23">
    <mergeCell ref="P10:P11"/>
    <mergeCell ref="Q10:Q11"/>
    <mergeCell ref="J9:Q9"/>
    <mergeCell ref="I9:I11"/>
    <mergeCell ref="E8:E11"/>
    <mergeCell ref="D8:D11"/>
    <mergeCell ref="F8:F11"/>
    <mergeCell ref="B32:D32"/>
    <mergeCell ref="B21:D21"/>
    <mergeCell ref="B12:D12"/>
    <mergeCell ref="J10:K10"/>
    <mergeCell ref="L10:M10"/>
    <mergeCell ref="H8:H11"/>
    <mergeCell ref="A4:S4"/>
    <mergeCell ref="A8:A11"/>
    <mergeCell ref="B8:B11"/>
    <mergeCell ref="C8:C11"/>
    <mergeCell ref="G8:G11"/>
    <mergeCell ref="R8:R11"/>
    <mergeCell ref="I8:Q8"/>
    <mergeCell ref="S8:S11"/>
    <mergeCell ref="C6:O6"/>
    <mergeCell ref="N10:O10"/>
  </mergeCells>
  <printOptions/>
  <pageMargins left="0" right="0" top="0.7480314960629921" bottom="0" header="0.31496062992125984" footer="0.31496062992125984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M111"/>
  <sheetViews>
    <sheetView zoomScale="124" zoomScaleNormal="124" zoomScaleSheetLayoutView="112" zoomScalePageLayoutView="0" workbookViewId="0" topLeftCell="A1">
      <selection activeCell="H19" sqref="H19"/>
    </sheetView>
  </sheetViews>
  <sheetFormatPr defaultColWidth="9.00390625" defaultRowHeight="12.75"/>
  <cols>
    <col min="1" max="1" width="2.75390625" style="7" customWidth="1"/>
    <col min="2" max="2" width="18.75390625" style="0" customWidth="1"/>
    <col min="3" max="3" width="7.125" style="7" customWidth="1"/>
    <col min="4" max="4" width="7.625" style="0" customWidth="1"/>
    <col min="5" max="5" width="5.75390625" style="9" customWidth="1"/>
    <col min="6" max="6" width="6.875" style="0" customWidth="1"/>
    <col min="7" max="8" width="6.75390625" style="0" customWidth="1"/>
    <col min="9" max="9" width="8.125" style="0" customWidth="1"/>
    <col min="10" max="10" width="4.125" style="0" customWidth="1"/>
    <col min="11" max="11" width="5.75390625" style="0" customWidth="1"/>
    <col min="12" max="12" width="4.125" style="0" customWidth="1"/>
    <col min="13" max="13" width="6.125" style="0" customWidth="1"/>
    <col min="14" max="14" width="4.75390625" style="0" customWidth="1"/>
    <col min="15" max="15" width="6.25390625" style="0" customWidth="1"/>
    <col min="16" max="16" width="5.125" style="0" customWidth="1"/>
    <col min="17" max="17" width="6.75390625" style="0" customWidth="1"/>
    <col min="18" max="18" width="8.25390625" style="0" customWidth="1"/>
    <col min="19" max="19" width="8.125" style="0" customWidth="1"/>
    <col min="20" max="20" width="10.625" style="10" customWidth="1"/>
    <col min="21" max="21" width="10.75390625" style="7" customWidth="1"/>
    <col min="22" max="22" width="7.375" style="0" customWidth="1"/>
    <col min="23" max="23" width="8.375" style="0" customWidth="1"/>
  </cols>
  <sheetData>
    <row r="1" spans="20:21" ht="12.75">
      <c r="T1"/>
      <c r="U1"/>
    </row>
    <row r="2" spans="20:21" ht="12.75">
      <c r="T2"/>
      <c r="U2"/>
    </row>
    <row r="3" ht="12.75">
      <c r="U3"/>
    </row>
    <row r="4" spans="1:21" ht="15.75">
      <c r="A4" s="77" t="s">
        <v>147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3:17" ht="15">
      <c r="C5" s="89" t="s">
        <v>218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9:11" ht="15">
      <c r="I6" s="13"/>
      <c r="J6" s="13"/>
      <c r="K6" s="13"/>
    </row>
    <row r="7" spans="1:117" ht="12.75" customHeight="1">
      <c r="A7" s="66" t="s">
        <v>2</v>
      </c>
      <c r="B7" s="66" t="s">
        <v>0</v>
      </c>
      <c r="C7" s="81" t="s">
        <v>9</v>
      </c>
      <c r="D7" s="66" t="s">
        <v>12</v>
      </c>
      <c r="E7" s="69" t="s">
        <v>13</v>
      </c>
      <c r="F7" s="81" t="s">
        <v>16</v>
      </c>
      <c r="G7" s="78" t="s">
        <v>17</v>
      </c>
      <c r="H7" s="78" t="s">
        <v>155</v>
      </c>
      <c r="I7" s="59" t="s">
        <v>1</v>
      </c>
      <c r="J7" s="60"/>
      <c r="K7" s="60"/>
      <c r="L7" s="60"/>
      <c r="M7" s="60"/>
      <c r="N7" s="60"/>
      <c r="O7" s="60"/>
      <c r="P7" s="60"/>
      <c r="Q7" s="60"/>
      <c r="R7" s="60"/>
      <c r="S7" s="61"/>
      <c r="T7" s="74" t="s">
        <v>10</v>
      </c>
      <c r="U7" s="62" t="s">
        <v>18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</row>
    <row r="8" spans="1:117" ht="12.75" customHeight="1">
      <c r="A8" s="67"/>
      <c r="B8" s="67"/>
      <c r="C8" s="82"/>
      <c r="D8" s="67"/>
      <c r="E8" s="69"/>
      <c r="F8" s="82"/>
      <c r="G8" s="70"/>
      <c r="H8" s="70"/>
      <c r="I8" s="62" t="s">
        <v>6</v>
      </c>
      <c r="J8" s="65" t="s">
        <v>19</v>
      </c>
      <c r="K8" s="65"/>
      <c r="L8" s="65"/>
      <c r="M8" s="65"/>
      <c r="N8" s="65"/>
      <c r="O8" s="65"/>
      <c r="P8" s="65"/>
      <c r="Q8" s="65"/>
      <c r="R8" s="65"/>
      <c r="S8" s="65"/>
      <c r="T8" s="75"/>
      <c r="U8" s="63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</row>
    <row r="9" spans="1:117" ht="39.75" customHeight="1">
      <c r="A9" s="67"/>
      <c r="B9" s="67"/>
      <c r="C9" s="81"/>
      <c r="D9" s="67"/>
      <c r="E9" s="69"/>
      <c r="F9" s="81"/>
      <c r="G9" s="70"/>
      <c r="H9" s="70"/>
      <c r="I9" s="63"/>
      <c r="J9" s="83" t="s">
        <v>20</v>
      </c>
      <c r="K9" s="83"/>
      <c r="L9" s="72" t="s">
        <v>14</v>
      </c>
      <c r="M9" s="73"/>
      <c r="N9" s="64" t="s">
        <v>15</v>
      </c>
      <c r="O9" s="64"/>
      <c r="P9" s="87" t="s">
        <v>103</v>
      </c>
      <c r="Q9" s="88"/>
      <c r="R9" s="70" t="s">
        <v>86</v>
      </c>
      <c r="S9" s="70" t="s">
        <v>11</v>
      </c>
      <c r="T9" s="75"/>
      <c r="U9" s="63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</row>
    <row r="10" spans="1:117" ht="33.75" customHeight="1">
      <c r="A10" s="68"/>
      <c r="B10" s="68"/>
      <c r="C10" s="81"/>
      <c r="D10" s="68"/>
      <c r="E10" s="69"/>
      <c r="F10" s="81"/>
      <c r="G10" s="71"/>
      <c r="H10" s="71"/>
      <c r="I10" s="64"/>
      <c r="J10" s="14" t="s">
        <v>21</v>
      </c>
      <c r="K10" s="14" t="s">
        <v>7</v>
      </c>
      <c r="L10" s="14" t="s">
        <v>8</v>
      </c>
      <c r="M10" s="14" t="s">
        <v>7</v>
      </c>
      <c r="N10" s="14" t="s">
        <v>8</v>
      </c>
      <c r="O10" s="14" t="s">
        <v>7</v>
      </c>
      <c r="P10" s="14" t="s">
        <v>8</v>
      </c>
      <c r="Q10" s="14" t="s">
        <v>7</v>
      </c>
      <c r="R10" s="71"/>
      <c r="S10" s="71"/>
      <c r="T10" s="76"/>
      <c r="U10" s="64"/>
      <c r="V10" s="11"/>
      <c r="W10" s="11"/>
      <c r="X10" s="11"/>
      <c r="Y10" s="11"/>
      <c r="Z10" s="11"/>
      <c r="AA10" s="11"/>
      <c r="AB10" s="11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 t="s">
        <v>3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</row>
    <row r="11" spans="1:117" s="9" customFormat="1" ht="12.75">
      <c r="A11" s="15"/>
      <c r="B11" s="84" t="s">
        <v>27</v>
      </c>
      <c r="C11" s="85"/>
      <c r="D11" s="8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2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9" customFormat="1" ht="12.75">
      <c r="A12" s="15">
        <v>1</v>
      </c>
      <c r="B12" s="28" t="s">
        <v>45</v>
      </c>
      <c r="C12" s="19" t="s">
        <v>87</v>
      </c>
      <c r="D12" s="15" t="s">
        <v>220</v>
      </c>
      <c r="E12" s="15">
        <v>1</v>
      </c>
      <c r="F12" s="15">
        <v>17697</v>
      </c>
      <c r="G12" s="20">
        <v>5.14</v>
      </c>
      <c r="H12" s="20">
        <v>3.42</v>
      </c>
      <c r="I12" s="15">
        <f>F12*G12*H12</f>
        <v>311092.02359999996</v>
      </c>
      <c r="J12" s="15">
        <v>25</v>
      </c>
      <c r="K12" s="15">
        <f>I12*0.25</f>
        <v>77773.00589999999</v>
      </c>
      <c r="L12" s="15"/>
      <c r="M12" s="21"/>
      <c r="N12" s="15">
        <v>80</v>
      </c>
      <c r="O12" s="21">
        <f>N12*F12/100</f>
        <v>14157.6</v>
      </c>
      <c r="P12" s="15"/>
      <c r="Q12" s="21"/>
      <c r="R12" s="21">
        <f aca="true" t="shared" si="0" ref="R12:R26">(I12+K12)*0.1</f>
        <v>38886.502949999995</v>
      </c>
      <c r="S12" s="15">
        <f>I12+K12+M12+O12+Q12+R12</f>
        <v>441909.1324499999</v>
      </c>
      <c r="T12" s="20">
        <v>0.75</v>
      </c>
      <c r="U12" s="21">
        <f>S12*T12</f>
        <v>331431.84933749994</v>
      </c>
      <c r="V12" s="12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9" customFormat="1" ht="12.75">
      <c r="A13" s="15">
        <v>2</v>
      </c>
      <c r="B13" s="28" t="s">
        <v>46</v>
      </c>
      <c r="C13" s="19" t="s">
        <v>88</v>
      </c>
      <c r="D13" s="15" t="s">
        <v>229</v>
      </c>
      <c r="E13" s="15"/>
      <c r="F13" s="15">
        <v>17697</v>
      </c>
      <c r="G13" s="20">
        <v>4.77</v>
      </c>
      <c r="H13" s="20">
        <v>3.42</v>
      </c>
      <c r="I13" s="15">
        <f aca="true" t="shared" si="1" ref="I13:I30">F13*G13*H13</f>
        <v>288698.2398</v>
      </c>
      <c r="J13" s="15">
        <v>25</v>
      </c>
      <c r="K13" s="15">
        <f>I13*0.25</f>
        <v>72174.55995</v>
      </c>
      <c r="L13" s="15"/>
      <c r="M13" s="21"/>
      <c r="N13" s="21"/>
      <c r="O13" s="21"/>
      <c r="P13" s="15"/>
      <c r="Q13" s="15"/>
      <c r="R13" s="21">
        <f t="shared" si="0"/>
        <v>36087.279975000005</v>
      </c>
      <c r="S13" s="15">
        <f aca="true" t="shared" si="2" ref="S13:S26">I13+K13+M13+O13+Q13+R13</f>
        <v>396960.079725</v>
      </c>
      <c r="T13" s="20">
        <v>0.5</v>
      </c>
      <c r="U13" s="21">
        <f>S13*T13</f>
        <v>198480.0398625</v>
      </c>
      <c r="V13" s="12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9" customFormat="1" ht="12.75">
      <c r="A14" s="15">
        <v>3</v>
      </c>
      <c r="B14" s="28" t="s">
        <v>47</v>
      </c>
      <c r="C14" s="19" t="s">
        <v>88</v>
      </c>
      <c r="D14" s="15" t="s">
        <v>223</v>
      </c>
      <c r="E14" s="15"/>
      <c r="F14" s="15">
        <v>17697</v>
      </c>
      <c r="G14" s="20">
        <v>4.77</v>
      </c>
      <c r="H14" s="20">
        <v>3.42</v>
      </c>
      <c r="I14" s="15">
        <f t="shared" si="1"/>
        <v>288698.2398</v>
      </c>
      <c r="J14" s="15">
        <v>25</v>
      </c>
      <c r="K14" s="15">
        <f aca="true" t="shared" si="3" ref="K14:K30">I14*0.25</f>
        <v>72174.55995</v>
      </c>
      <c r="L14" s="15"/>
      <c r="M14" s="21"/>
      <c r="N14" s="21"/>
      <c r="O14" s="21"/>
      <c r="P14" s="15"/>
      <c r="Q14" s="15"/>
      <c r="R14" s="21">
        <f t="shared" si="0"/>
        <v>36087.279975000005</v>
      </c>
      <c r="S14" s="15">
        <f t="shared" si="2"/>
        <v>396960.079725</v>
      </c>
      <c r="T14" s="20">
        <v>0.25</v>
      </c>
      <c r="U14" s="21">
        <f>S14*T14</f>
        <v>99240.01993125</v>
      </c>
      <c r="V14" s="12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9" customFormat="1" ht="12.75">
      <c r="A15" s="15">
        <v>4</v>
      </c>
      <c r="B15" s="28" t="s">
        <v>166</v>
      </c>
      <c r="C15" s="19" t="s">
        <v>88</v>
      </c>
      <c r="D15" s="15" t="s">
        <v>230</v>
      </c>
      <c r="E15" s="15"/>
      <c r="F15" s="15">
        <v>17697</v>
      </c>
      <c r="G15" s="20">
        <v>4.77</v>
      </c>
      <c r="H15" s="20">
        <v>3.42</v>
      </c>
      <c r="I15" s="15">
        <f t="shared" si="1"/>
        <v>288698.2398</v>
      </c>
      <c r="J15" s="15">
        <v>25</v>
      </c>
      <c r="K15" s="15">
        <f t="shared" si="3"/>
        <v>72174.55995</v>
      </c>
      <c r="L15" s="15">
        <v>20</v>
      </c>
      <c r="M15" s="21">
        <f>L15*F15/100</f>
        <v>3539.4</v>
      </c>
      <c r="N15" s="21"/>
      <c r="O15" s="21"/>
      <c r="P15" s="15"/>
      <c r="Q15" s="15"/>
      <c r="R15" s="21">
        <f t="shared" si="0"/>
        <v>36087.279975000005</v>
      </c>
      <c r="S15" s="15">
        <f t="shared" si="2"/>
        <v>400499.47972500004</v>
      </c>
      <c r="T15" s="20">
        <v>0.25</v>
      </c>
      <c r="U15" s="21">
        <f>S15*T15</f>
        <v>100124.86993125001</v>
      </c>
      <c r="V15" s="12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9" customFormat="1" ht="12.75">
      <c r="A16" s="15">
        <v>5</v>
      </c>
      <c r="B16" s="28" t="s">
        <v>48</v>
      </c>
      <c r="C16" s="19" t="s">
        <v>88</v>
      </c>
      <c r="D16" s="15" t="s">
        <v>231</v>
      </c>
      <c r="E16" s="15"/>
      <c r="F16" s="15">
        <v>17697</v>
      </c>
      <c r="G16" s="20">
        <v>4.77</v>
      </c>
      <c r="H16" s="20">
        <v>3.42</v>
      </c>
      <c r="I16" s="15">
        <f t="shared" si="1"/>
        <v>288698.2398</v>
      </c>
      <c r="J16" s="15">
        <v>25</v>
      </c>
      <c r="K16" s="15">
        <f t="shared" si="3"/>
        <v>72174.55995</v>
      </c>
      <c r="L16" s="15"/>
      <c r="M16" s="21"/>
      <c r="N16" s="21"/>
      <c r="O16" s="21"/>
      <c r="P16" s="15"/>
      <c r="Q16" s="15"/>
      <c r="R16" s="21">
        <f t="shared" si="0"/>
        <v>36087.279975000005</v>
      </c>
      <c r="S16" s="15">
        <f t="shared" si="2"/>
        <v>396960.079725</v>
      </c>
      <c r="T16" s="20">
        <v>0.25</v>
      </c>
      <c r="U16" s="21">
        <f aca="true" t="shared" si="4" ref="U16:U30">S16*T16</f>
        <v>99240.01993125</v>
      </c>
      <c r="V16" s="12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9" customFormat="1" ht="12.75">
      <c r="A17" s="15">
        <v>6</v>
      </c>
      <c r="B17" s="28" t="s">
        <v>49</v>
      </c>
      <c r="C17" s="19" t="s">
        <v>88</v>
      </c>
      <c r="D17" s="15" t="s">
        <v>231</v>
      </c>
      <c r="E17" s="15"/>
      <c r="F17" s="15">
        <v>17697</v>
      </c>
      <c r="G17" s="20">
        <v>4.77</v>
      </c>
      <c r="H17" s="20">
        <v>3.42</v>
      </c>
      <c r="I17" s="15">
        <f t="shared" si="1"/>
        <v>288698.2398</v>
      </c>
      <c r="J17" s="15">
        <v>25</v>
      </c>
      <c r="K17" s="15">
        <f t="shared" si="3"/>
        <v>72174.55995</v>
      </c>
      <c r="L17" s="15"/>
      <c r="M17" s="21"/>
      <c r="N17" s="15">
        <v>80</v>
      </c>
      <c r="O17" s="21">
        <f>N17*F17/100</f>
        <v>14157.6</v>
      </c>
      <c r="P17" s="15"/>
      <c r="Q17" s="15"/>
      <c r="R17" s="21">
        <f t="shared" si="0"/>
        <v>36087.279975000005</v>
      </c>
      <c r="S17" s="15">
        <f t="shared" si="2"/>
        <v>411117.679725</v>
      </c>
      <c r="T17" s="20">
        <v>0.25</v>
      </c>
      <c r="U17" s="21">
        <f t="shared" si="4"/>
        <v>102779.41993125</v>
      </c>
      <c r="V17" s="12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9" customFormat="1" ht="12.75">
      <c r="A18" s="15">
        <v>7</v>
      </c>
      <c r="B18" s="28" t="s">
        <v>50</v>
      </c>
      <c r="C18" s="19" t="s">
        <v>88</v>
      </c>
      <c r="D18" s="15" t="s">
        <v>232</v>
      </c>
      <c r="E18" s="15"/>
      <c r="F18" s="15">
        <v>17697</v>
      </c>
      <c r="G18" s="20">
        <v>4.77</v>
      </c>
      <c r="H18" s="20">
        <v>3.42</v>
      </c>
      <c r="I18" s="15">
        <f t="shared" si="1"/>
        <v>288698.2398</v>
      </c>
      <c r="J18" s="15">
        <v>25</v>
      </c>
      <c r="K18" s="15">
        <f t="shared" si="3"/>
        <v>72174.55995</v>
      </c>
      <c r="L18" s="15"/>
      <c r="M18" s="21"/>
      <c r="N18" s="15">
        <v>80</v>
      </c>
      <c r="O18" s="21">
        <f>N18*F18/100</f>
        <v>14157.6</v>
      </c>
      <c r="P18" s="15"/>
      <c r="Q18" s="15"/>
      <c r="R18" s="21">
        <f t="shared" si="0"/>
        <v>36087.279975000005</v>
      </c>
      <c r="S18" s="15">
        <f t="shared" si="2"/>
        <v>411117.679725</v>
      </c>
      <c r="T18" s="20">
        <v>0.5</v>
      </c>
      <c r="U18" s="21">
        <f t="shared" si="4"/>
        <v>205558.8398625</v>
      </c>
      <c r="V18" s="12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9" customFormat="1" ht="12.75">
      <c r="A19" s="15">
        <v>8</v>
      </c>
      <c r="B19" s="28" t="s">
        <v>50</v>
      </c>
      <c r="C19" s="19" t="s">
        <v>88</v>
      </c>
      <c r="D19" s="15" t="s">
        <v>233</v>
      </c>
      <c r="E19" s="15"/>
      <c r="F19" s="15">
        <v>17697</v>
      </c>
      <c r="G19" s="20">
        <v>4.77</v>
      </c>
      <c r="H19" s="20">
        <v>3.42</v>
      </c>
      <c r="I19" s="15">
        <f t="shared" si="1"/>
        <v>288698.2398</v>
      </c>
      <c r="J19" s="15">
        <v>25</v>
      </c>
      <c r="K19" s="15">
        <f t="shared" si="3"/>
        <v>72174.55995</v>
      </c>
      <c r="L19" s="15"/>
      <c r="M19" s="21"/>
      <c r="N19" s="15"/>
      <c r="O19" s="21"/>
      <c r="P19" s="15"/>
      <c r="Q19" s="15"/>
      <c r="R19" s="21">
        <f t="shared" si="0"/>
        <v>36087.279975000005</v>
      </c>
      <c r="S19" s="15">
        <f t="shared" si="2"/>
        <v>396960.079725</v>
      </c>
      <c r="T19" s="20">
        <v>1</v>
      </c>
      <c r="U19" s="21">
        <f t="shared" si="4"/>
        <v>396960.079725</v>
      </c>
      <c r="V19" s="12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9" customFormat="1" ht="12.75">
      <c r="A20" s="15">
        <v>9</v>
      </c>
      <c r="B20" s="28" t="s">
        <v>51</v>
      </c>
      <c r="C20" s="19" t="s">
        <v>88</v>
      </c>
      <c r="D20" s="15" t="s">
        <v>234</v>
      </c>
      <c r="E20" s="15"/>
      <c r="F20" s="15">
        <v>17697</v>
      </c>
      <c r="G20" s="20">
        <v>4.77</v>
      </c>
      <c r="H20" s="20">
        <v>3.42</v>
      </c>
      <c r="I20" s="15">
        <f t="shared" si="1"/>
        <v>288698.2398</v>
      </c>
      <c r="J20" s="15">
        <v>25</v>
      </c>
      <c r="K20" s="15">
        <f t="shared" si="3"/>
        <v>72174.55995</v>
      </c>
      <c r="L20" s="15">
        <v>20</v>
      </c>
      <c r="M20" s="21">
        <f>L20*F20/100</f>
        <v>3539.4</v>
      </c>
      <c r="N20" s="21"/>
      <c r="O20" s="21"/>
      <c r="P20" s="15"/>
      <c r="Q20" s="15"/>
      <c r="R20" s="21">
        <f t="shared" si="0"/>
        <v>36087.279975000005</v>
      </c>
      <c r="S20" s="15">
        <f t="shared" si="2"/>
        <v>400499.47972500004</v>
      </c>
      <c r="T20" s="20">
        <v>0.25</v>
      </c>
      <c r="U20" s="21">
        <f t="shared" si="4"/>
        <v>100124.86993125001</v>
      </c>
      <c r="V20" s="12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9" customFormat="1" ht="12.75">
      <c r="A21" s="15">
        <v>10</v>
      </c>
      <c r="B21" s="28" t="s">
        <v>52</v>
      </c>
      <c r="C21" s="19" t="s">
        <v>88</v>
      </c>
      <c r="D21" s="15" t="s">
        <v>230</v>
      </c>
      <c r="E21" s="15"/>
      <c r="F21" s="15">
        <v>17697</v>
      </c>
      <c r="G21" s="20">
        <v>4.77</v>
      </c>
      <c r="H21" s="20">
        <v>3.42</v>
      </c>
      <c r="I21" s="15">
        <f t="shared" si="1"/>
        <v>288698.2398</v>
      </c>
      <c r="J21" s="15">
        <v>25</v>
      </c>
      <c r="K21" s="15">
        <f t="shared" si="3"/>
        <v>72174.55995</v>
      </c>
      <c r="L21" s="15"/>
      <c r="M21" s="21"/>
      <c r="N21" s="21"/>
      <c r="O21" s="21"/>
      <c r="P21" s="15"/>
      <c r="Q21" s="15"/>
      <c r="R21" s="21">
        <f t="shared" si="0"/>
        <v>36087.279975000005</v>
      </c>
      <c r="S21" s="15">
        <f t="shared" si="2"/>
        <v>396960.079725</v>
      </c>
      <c r="T21" s="20">
        <v>0.25</v>
      </c>
      <c r="U21" s="21">
        <f t="shared" si="4"/>
        <v>99240.01993125</v>
      </c>
      <c r="V21" s="12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9" customFormat="1" ht="12.75">
      <c r="A22" s="15">
        <v>11</v>
      </c>
      <c r="B22" s="28" t="s">
        <v>54</v>
      </c>
      <c r="C22" s="19" t="s">
        <v>88</v>
      </c>
      <c r="D22" s="15" t="s">
        <v>235</v>
      </c>
      <c r="E22" s="15"/>
      <c r="F22" s="15">
        <v>17697</v>
      </c>
      <c r="G22" s="20">
        <v>4.77</v>
      </c>
      <c r="H22" s="20">
        <v>3.42</v>
      </c>
      <c r="I22" s="15">
        <f t="shared" si="1"/>
        <v>288698.2398</v>
      </c>
      <c r="J22" s="15">
        <v>25</v>
      </c>
      <c r="K22" s="15">
        <f t="shared" si="3"/>
        <v>72174.55995</v>
      </c>
      <c r="L22" s="15">
        <v>190</v>
      </c>
      <c r="M22" s="21">
        <f>L22*F22/100</f>
        <v>33624.3</v>
      </c>
      <c r="N22" s="21"/>
      <c r="O22" s="21"/>
      <c r="P22" s="15"/>
      <c r="Q22" s="15"/>
      <c r="R22" s="21">
        <f t="shared" si="0"/>
        <v>36087.279975000005</v>
      </c>
      <c r="S22" s="15">
        <f t="shared" si="2"/>
        <v>430584.379725</v>
      </c>
      <c r="T22" s="20">
        <v>0.5</v>
      </c>
      <c r="U22" s="21">
        <f t="shared" si="4"/>
        <v>215292.1898625</v>
      </c>
      <c r="V22" s="12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9" customFormat="1" ht="12.75">
      <c r="A23" s="15">
        <v>12</v>
      </c>
      <c r="B23" s="28" t="s">
        <v>55</v>
      </c>
      <c r="C23" s="19" t="s">
        <v>88</v>
      </c>
      <c r="D23" s="15" t="s">
        <v>235</v>
      </c>
      <c r="E23" s="15"/>
      <c r="F23" s="15">
        <v>17697</v>
      </c>
      <c r="G23" s="20">
        <v>4.77</v>
      </c>
      <c r="H23" s="20">
        <v>3.42</v>
      </c>
      <c r="I23" s="15">
        <f t="shared" si="1"/>
        <v>288698.2398</v>
      </c>
      <c r="J23" s="15">
        <v>25</v>
      </c>
      <c r="K23" s="15">
        <f t="shared" si="3"/>
        <v>72174.55995</v>
      </c>
      <c r="L23" s="15">
        <v>190</v>
      </c>
      <c r="M23" s="21">
        <f>L23*F23/100</f>
        <v>33624.3</v>
      </c>
      <c r="N23" s="21"/>
      <c r="O23" s="21"/>
      <c r="P23" s="15"/>
      <c r="Q23" s="15"/>
      <c r="R23" s="21">
        <f t="shared" si="0"/>
        <v>36087.279975000005</v>
      </c>
      <c r="S23" s="15">
        <f t="shared" si="2"/>
        <v>430584.379725</v>
      </c>
      <c r="T23" s="20">
        <v>0.25</v>
      </c>
      <c r="U23" s="21">
        <f t="shared" si="4"/>
        <v>107646.09493125</v>
      </c>
      <c r="V23" s="12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9" customFormat="1" ht="12.75">
      <c r="A24" s="15">
        <v>13</v>
      </c>
      <c r="B24" s="28" t="s">
        <v>150</v>
      </c>
      <c r="C24" s="19" t="s">
        <v>88</v>
      </c>
      <c r="D24" s="15" t="s">
        <v>236</v>
      </c>
      <c r="E24" s="15"/>
      <c r="F24" s="15">
        <v>17697</v>
      </c>
      <c r="G24" s="20">
        <v>4.61</v>
      </c>
      <c r="H24" s="20">
        <v>3.42</v>
      </c>
      <c r="I24" s="15">
        <f t="shared" si="1"/>
        <v>279014.4414</v>
      </c>
      <c r="J24" s="15">
        <v>25</v>
      </c>
      <c r="K24" s="15">
        <f t="shared" si="3"/>
        <v>69753.61035</v>
      </c>
      <c r="L24" s="15">
        <v>22</v>
      </c>
      <c r="M24" s="21">
        <f>L24*F24/100</f>
        <v>3893.34</v>
      </c>
      <c r="N24" s="21"/>
      <c r="O24" s="21"/>
      <c r="P24" s="15"/>
      <c r="Q24" s="15"/>
      <c r="R24" s="21">
        <f t="shared" si="0"/>
        <v>34876.805175</v>
      </c>
      <c r="S24" s="15">
        <f t="shared" si="2"/>
        <v>387538.196925</v>
      </c>
      <c r="T24" s="20">
        <v>0.25</v>
      </c>
      <c r="U24" s="21">
        <f t="shared" si="4"/>
        <v>96884.54923125</v>
      </c>
      <c r="V24" s="12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9" customFormat="1" ht="12.75">
      <c r="A25" s="15">
        <v>14</v>
      </c>
      <c r="B25" s="28" t="s">
        <v>83</v>
      </c>
      <c r="C25" s="19" t="s">
        <v>146</v>
      </c>
      <c r="D25" s="15" t="s">
        <v>237</v>
      </c>
      <c r="E25" s="15"/>
      <c r="F25" s="15">
        <v>17697</v>
      </c>
      <c r="G25" s="20">
        <v>5.77</v>
      </c>
      <c r="H25" s="20">
        <v>3.42</v>
      </c>
      <c r="I25" s="15">
        <f t="shared" si="1"/>
        <v>349221.9798</v>
      </c>
      <c r="J25" s="15">
        <v>25</v>
      </c>
      <c r="K25" s="15">
        <f t="shared" si="3"/>
        <v>87305.49495</v>
      </c>
      <c r="L25" s="15"/>
      <c r="M25" s="21"/>
      <c r="N25" s="21"/>
      <c r="O25" s="21"/>
      <c r="P25" s="15"/>
      <c r="Q25" s="15"/>
      <c r="R25" s="21">
        <f t="shared" si="0"/>
        <v>43652.747475</v>
      </c>
      <c r="S25" s="15">
        <f t="shared" si="2"/>
        <v>480180.2222249999</v>
      </c>
      <c r="T25" s="20">
        <v>1</v>
      </c>
      <c r="U25" s="21">
        <f t="shared" si="4"/>
        <v>480180.2222249999</v>
      </c>
      <c r="V25" s="12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9" customFormat="1" ht="12.75">
      <c r="A26" s="15">
        <v>15</v>
      </c>
      <c r="B26" s="28" t="s">
        <v>151</v>
      </c>
      <c r="C26" s="19" t="s">
        <v>88</v>
      </c>
      <c r="D26" s="15" t="s">
        <v>236</v>
      </c>
      <c r="E26" s="15"/>
      <c r="F26" s="15">
        <v>17697</v>
      </c>
      <c r="G26" s="20">
        <v>4.61</v>
      </c>
      <c r="H26" s="20">
        <v>3.42</v>
      </c>
      <c r="I26" s="15">
        <f t="shared" si="1"/>
        <v>279014.4414</v>
      </c>
      <c r="J26" s="15">
        <v>25</v>
      </c>
      <c r="K26" s="15">
        <f t="shared" si="3"/>
        <v>69753.61035</v>
      </c>
      <c r="L26" s="15">
        <v>22</v>
      </c>
      <c r="M26" s="21">
        <f>L26*F26/100</f>
        <v>3893.34</v>
      </c>
      <c r="N26" s="21"/>
      <c r="O26" s="21"/>
      <c r="P26" s="15"/>
      <c r="Q26" s="15"/>
      <c r="R26" s="21">
        <f t="shared" si="0"/>
        <v>34876.805175</v>
      </c>
      <c r="S26" s="15">
        <f t="shared" si="2"/>
        <v>387538.196925</v>
      </c>
      <c r="T26" s="20">
        <v>0.25</v>
      </c>
      <c r="U26" s="21">
        <f t="shared" si="4"/>
        <v>96884.54923125</v>
      </c>
      <c r="V26" s="12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s="9" customFormat="1" ht="12.75">
      <c r="A27" s="15">
        <v>16</v>
      </c>
      <c r="B27" s="28" t="s">
        <v>53</v>
      </c>
      <c r="C27" s="19" t="s">
        <v>88</v>
      </c>
      <c r="D27" s="15" t="s">
        <v>29</v>
      </c>
      <c r="E27" s="15"/>
      <c r="F27" s="15">
        <v>17697</v>
      </c>
      <c r="G27" s="20">
        <v>4.13</v>
      </c>
      <c r="H27" s="20">
        <v>3.42</v>
      </c>
      <c r="I27" s="15">
        <f t="shared" si="1"/>
        <v>249963.04619999998</v>
      </c>
      <c r="J27" s="15">
        <v>25</v>
      </c>
      <c r="K27" s="15">
        <f t="shared" si="3"/>
        <v>62490.761549999996</v>
      </c>
      <c r="L27" s="15"/>
      <c r="M27" s="21"/>
      <c r="N27" s="21"/>
      <c r="O27" s="21"/>
      <c r="P27" s="15"/>
      <c r="Q27" s="15"/>
      <c r="R27" s="21">
        <f aca="true" t="shared" si="5" ref="R27:R32">(I27+K27)*0.1</f>
        <v>31245.380774999998</v>
      </c>
      <c r="S27" s="15">
        <f aca="true" t="shared" si="6" ref="S27:S32">I27+K27+M27+O27+Q27+R27</f>
        <v>343699.188525</v>
      </c>
      <c r="T27" s="20">
        <v>0.5</v>
      </c>
      <c r="U27" s="21">
        <f t="shared" si="4"/>
        <v>171849.5942625</v>
      </c>
      <c r="V27" s="12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</row>
    <row r="28" spans="1:117" s="9" customFormat="1" ht="12.75">
      <c r="A28" s="15">
        <v>17</v>
      </c>
      <c r="B28" s="28" t="s">
        <v>101</v>
      </c>
      <c r="C28" s="19" t="s">
        <v>88</v>
      </c>
      <c r="D28" s="15" t="s">
        <v>231</v>
      </c>
      <c r="E28" s="15"/>
      <c r="F28" s="15">
        <v>17697</v>
      </c>
      <c r="G28" s="20">
        <v>4.77</v>
      </c>
      <c r="H28" s="20">
        <v>3.42</v>
      </c>
      <c r="I28" s="15">
        <f t="shared" si="1"/>
        <v>288698.2398</v>
      </c>
      <c r="J28" s="15">
        <v>25</v>
      </c>
      <c r="K28" s="15">
        <f t="shared" si="3"/>
        <v>72174.55995</v>
      </c>
      <c r="L28" s="15"/>
      <c r="M28" s="21"/>
      <c r="N28" s="21"/>
      <c r="O28" s="21"/>
      <c r="P28" s="15"/>
      <c r="Q28" s="15"/>
      <c r="R28" s="21">
        <f t="shared" si="5"/>
        <v>36087.279975000005</v>
      </c>
      <c r="S28" s="15">
        <f t="shared" si="6"/>
        <v>396960.079725</v>
      </c>
      <c r="T28" s="20">
        <v>0.25</v>
      </c>
      <c r="U28" s="21">
        <f t="shared" si="4"/>
        <v>99240.01993125</v>
      </c>
      <c r="V28" s="12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</row>
    <row r="29" spans="1:117" s="9" customFormat="1" ht="12.75">
      <c r="A29" s="15">
        <v>18</v>
      </c>
      <c r="B29" s="28" t="s">
        <v>52</v>
      </c>
      <c r="C29" s="19" t="s">
        <v>88</v>
      </c>
      <c r="D29" s="15" t="s">
        <v>236</v>
      </c>
      <c r="E29" s="15"/>
      <c r="F29" s="15">
        <v>17697</v>
      </c>
      <c r="G29" s="20">
        <v>4.61</v>
      </c>
      <c r="H29" s="20">
        <v>3.42</v>
      </c>
      <c r="I29" s="15">
        <f t="shared" si="1"/>
        <v>279014.4414</v>
      </c>
      <c r="J29" s="15">
        <v>25</v>
      </c>
      <c r="K29" s="15">
        <f t="shared" si="3"/>
        <v>69753.61035</v>
      </c>
      <c r="L29" s="15"/>
      <c r="M29" s="21"/>
      <c r="N29" s="21"/>
      <c r="O29" s="21"/>
      <c r="P29" s="15"/>
      <c r="Q29" s="15"/>
      <c r="R29" s="21">
        <f t="shared" si="5"/>
        <v>34876.805175</v>
      </c>
      <c r="S29" s="15">
        <f t="shared" si="6"/>
        <v>383644.856925</v>
      </c>
      <c r="T29" s="20">
        <v>0.25</v>
      </c>
      <c r="U29" s="21">
        <f t="shared" si="4"/>
        <v>95911.21423125</v>
      </c>
      <c r="V29" s="12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</row>
    <row r="30" spans="1:117" s="9" customFormat="1" ht="12.75">
      <c r="A30" s="15">
        <v>19</v>
      </c>
      <c r="B30" s="28" t="s">
        <v>149</v>
      </c>
      <c r="C30" s="19" t="s">
        <v>88</v>
      </c>
      <c r="D30" s="15" t="s">
        <v>29</v>
      </c>
      <c r="E30" s="15"/>
      <c r="F30" s="15">
        <v>17697</v>
      </c>
      <c r="G30" s="20">
        <v>4.13</v>
      </c>
      <c r="H30" s="20">
        <v>3.42</v>
      </c>
      <c r="I30" s="15">
        <f t="shared" si="1"/>
        <v>249963.04619999998</v>
      </c>
      <c r="J30" s="15">
        <v>25</v>
      </c>
      <c r="K30" s="15">
        <f t="shared" si="3"/>
        <v>62490.761549999996</v>
      </c>
      <c r="L30" s="15"/>
      <c r="M30" s="21"/>
      <c r="N30" s="21"/>
      <c r="O30" s="21"/>
      <c r="P30" s="15"/>
      <c r="Q30" s="15"/>
      <c r="R30" s="21">
        <f t="shared" si="5"/>
        <v>31245.380774999998</v>
      </c>
      <c r="S30" s="15">
        <f t="shared" si="6"/>
        <v>343699.188525</v>
      </c>
      <c r="T30" s="20">
        <v>0.25</v>
      </c>
      <c r="U30" s="21">
        <f t="shared" si="4"/>
        <v>85924.79713125</v>
      </c>
      <c r="V30" s="12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</row>
    <row r="31" spans="1:117" s="9" customFormat="1" ht="12.75">
      <c r="A31" s="15">
        <v>20</v>
      </c>
      <c r="B31" s="28" t="s">
        <v>52</v>
      </c>
      <c r="C31" s="19" t="s">
        <v>88</v>
      </c>
      <c r="D31" s="15" t="s">
        <v>203</v>
      </c>
      <c r="E31" s="15"/>
      <c r="F31" s="15">
        <v>17697</v>
      </c>
      <c r="G31" s="20">
        <v>4.35</v>
      </c>
      <c r="H31" s="20">
        <v>3.42</v>
      </c>
      <c r="I31" s="15">
        <f>F31*G31*H31</f>
        <v>263278.269</v>
      </c>
      <c r="J31" s="15">
        <v>25</v>
      </c>
      <c r="K31" s="15">
        <f>I31*0.25</f>
        <v>65819.56725</v>
      </c>
      <c r="L31" s="15"/>
      <c r="M31" s="21"/>
      <c r="N31" s="21"/>
      <c r="O31" s="21"/>
      <c r="P31" s="15"/>
      <c r="Q31" s="15"/>
      <c r="R31" s="21">
        <f t="shared" si="5"/>
        <v>32909.783625</v>
      </c>
      <c r="S31" s="15">
        <f t="shared" si="6"/>
        <v>362007.6198749999</v>
      </c>
      <c r="T31" s="20">
        <v>0.25</v>
      </c>
      <c r="U31" s="21">
        <f>S31*T31</f>
        <v>90501.90496874998</v>
      </c>
      <c r="V31" s="12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</row>
    <row r="32" spans="1:117" s="9" customFormat="1" ht="12.75">
      <c r="A32" s="15">
        <v>21</v>
      </c>
      <c r="B32" s="28" t="s">
        <v>228</v>
      </c>
      <c r="C32" s="19" t="s">
        <v>88</v>
      </c>
      <c r="D32" s="15" t="s">
        <v>235</v>
      </c>
      <c r="E32" s="15"/>
      <c r="F32" s="15">
        <v>17697</v>
      </c>
      <c r="G32" s="20">
        <v>4.77</v>
      </c>
      <c r="H32" s="20">
        <v>3.42</v>
      </c>
      <c r="I32" s="15">
        <f>F32*G32*H32</f>
        <v>288698.2398</v>
      </c>
      <c r="J32" s="15">
        <v>25</v>
      </c>
      <c r="K32" s="15">
        <f>I32*0.25</f>
        <v>72174.55995</v>
      </c>
      <c r="L32" s="15"/>
      <c r="M32" s="21"/>
      <c r="N32" s="21"/>
      <c r="O32" s="21"/>
      <c r="P32" s="15"/>
      <c r="Q32" s="15"/>
      <c r="R32" s="21">
        <f t="shared" si="5"/>
        <v>36087.279975000005</v>
      </c>
      <c r="S32" s="15">
        <f t="shared" si="6"/>
        <v>396960.079725</v>
      </c>
      <c r="T32" s="20">
        <v>0.25</v>
      </c>
      <c r="U32" s="21">
        <f>S32*T32</f>
        <v>99240.01993125</v>
      </c>
      <c r="V32" s="12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</row>
    <row r="33" spans="1:117" s="37" customFormat="1" ht="12.75">
      <c r="A33" s="29"/>
      <c r="B33" s="30" t="s">
        <v>5</v>
      </c>
      <c r="C33" s="25"/>
      <c r="D33" s="31"/>
      <c r="E33" s="24"/>
      <c r="F33" s="24"/>
      <c r="G33" s="24"/>
      <c r="H33" s="24"/>
      <c r="I33" s="29"/>
      <c r="J33" s="29"/>
      <c r="K33" s="29"/>
      <c r="L33" s="32"/>
      <c r="M33" s="32"/>
      <c r="N33" s="32"/>
      <c r="O33" s="32"/>
      <c r="P33" s="32"/>
      <c r="Q33" s="32"/>
      <c r="R33" s="32"/>
      <c r="S33" s="32"/>
      <c r="T33" s="43">
        <f>SUM(T12:T32)</f>
        <v>8.25</v>
      </c>
      <c r="U33" s="44">
        <f>SUM(U12:U32)</f>
        <v>3372735.1843124996</v>
      </c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</row>
    <row r="34" spans="1:117" s="9" customFormat="1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2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</row>
    <row r="35" spans="1:117" s="9" customFormat="1" ht="12.75">
      <c r="A35" s="15"/>
      <c r="B35" s="84" t="s">
        <v>22</v>
      </c>
      <c r="C35" s="85"/>
      <c r="D35" s="8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2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</row>
    <row r="36" spans="1:117" ht="12.75">
      <c r="A36" s="19">
        <v>1</v>
      </c>
      <c r="B36" s="27" t="s">
        <v>238</v>
      </c>
      <c r="C36" s="19" t="s">
        <v>154</v>
      </c>
      <c r="D36" s="20" t="s">
        <v>239</v>
      </c>
      <c r="E36" s="15">
        <v>2</v>
      </c>
      <c r="F36" s="19">
        <v>17697</v>
      </c>
      <c r="G36" s="19">
        <v>4.22</v>
      </c>
      <c r="H36" s="19">
        <v>2.34</v>
      </c>
      <c r="I36" s="15">
        <f>F36*G36*H36</f>
        <v>174754.3356</v>
      </c>
      <c r="J36" s="15">
        <v>25</v>
      </c>
      <c r="K36" s="15">
        <f>I36*0.25</f>
        <v>43688.5839</v>
      </c>
      <c r="L36" s="15"/>
      <c r="M36" s="21"/>
      <c r="N36" s="21"/>
      <c r="O36" s="21"/>
      <c r="P36" s="15">
        <v>25</v>
      </c>
      <c r="Q36" s="21">
        <f>F36*P36/100</f>
        <v>4424.25</v>
      </c>
      <c r="R36" s="21">
        <f aca="true" t="shared" si="7" ref="R36:R49">(I36+K36)*0.1</f>
        <v>21844.29195</v>
      </c>
      <c r="S36" s="15">
        <f aca="true" t="shared" si="8" ref="S36:S49">I36+K36+M36+O36+Q36+R36</f>
        <v>244711.46145</v>
      </c>
      <c r="T36" s="55">
        <v>1</v>
      </c>
      <c r="U36" s="21">
        <f aca="true" t="shared" si="9" ref="U36:U49">S36*T36</f>
        <v>244711.46145</v>
      </c>
      <c r="V36" s="11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</row>
    <row r="37" spans="1:117" ht="12.75">
      <c r="A37" s="19">
        <v>2</v>
      </c>
      <c r="B37" s="27" t="s">
        <v>56</v>
      </c>
      <c r="C37" s="19" t="s">
        <v>89</v>
      </c>
      <c r="D37" s="20" t="s">
        <v>190</v>
      </c>
      <c r="E37" s="15"/>
      <c r="F37" s="19">
        <v>17697</v>
      </c>
      <c r="G37" s="19">
        <v>3.73</v>
      </c>
      <c r="H37" s="19">
        <v>2.34</v>
      </c>
      <c r="I37" s="15">
        <f aca="true" t="shared" si="10" ref="I37:I59">F37*G37*H37</f>
        <v>154462.95539999998</v>
      </c>
      <c r="J37" s="15">
        <v>25</v>
      </c>
      <c r="K37" s="15">
        <f aca="true" t="shared" si="11" ref="K37:K59">I37*0.25</f>
        <v>38615.738849999994</v>
      </c>
      <c r="L37" s="15"/>
      <c r="M37" s="21"/>
      <c r="N37" s="21"/>
      <c r="O37" s="21"/>
      <c r="P37" s="15"/>
      <c r="Q37" s="21"/>
      <c r="R37" s="21">
        <f t="shared" si="7"/>
        <v>19307.869424999997</v>
      </c>
      <c r="S37" s="15">
        <f t="shared" si="8"/>
        <v>212386.56367499998</v>
      </c>
      <c r="T37" s="22">
        <v>0.5</v>
      </c>
      <c r="U37" s="21">
        <f t="shared" si="9"/>
        <v>106193.28183749999</v>
      </c>
      <c r="V37" s="11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</row>
    <row r="38" spans="1:117" ht="12.75">
      <c r="A38" s="19">
        <v>3</v>
      </c>
      <c r="B38" s="27" t="s">
        <v>152</v>
      </c>
      <c r="C38" s="19" t="s">
        <v>89</v>
      </c>
      <c r="D38" s="20" t="s">
        <v>205</v>
      </c>
      <c r="E38" s="15"/>
      <c r="F38" s="19">
        <v>17697</v>
      </c>
      <c r="G38" s="19">
        <v>3.61</v>
      </c>
      <c r="H38" s="19">
        <v>2.34</v>
      </c>
      <c r="I38" s="15">
        <f t="shared" si="10"/>
        <v>149493.6378</v>
      </c>
      <c r="J38" s="15">
        <v>25</v>
      </c>
      <c r="K38" s="15">
        <f t="shared" si="11"/>
        <v>37373.40945</v>
      </c>
      <c r="L38" s="15">
        <v>22</v>
      </c>
      <c r="M38" s="21">
        <f>L38*F38/100</f>
        <v>3893.34</v>
      </c>
      <c r="N38" s="21"/>
      <c r="O38" s="21"/>
      <c r="P38" s="15"/>
      <c r="Q38" s="21"/>
      <c r="R38" s="21">
        <f t="shared" si="7"/>
        <v>18686.704725</v>
      </c>
      <c r="S38" s="15">
        <f t="shared" si="8"/>
        <v>209447.091975</v>
      </c>
      <c r="T38" s="22">
        <v>0.25</v>
      </c>
      <c r="U38" s="21">
        <f t="shared" si="9"/>
        <v>52361.77299375</v>
      </c>
      <c r="V38" s="11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</row>
    <row r="39" spans="1:117" ht="12.75">
      <c r="A39" s="19">
        <v>4</v>
      </c>
      <c r="B39" s="27" t="s">
        <v>57</v>
      </c>
      <c r="C39" s="19" t="s">
        <v>158</v>
      </c>
      <c r="D39" s="20" t="s">
        <v>240</v>
      </c>
      <c r="E39" s="15" t="s">
        <v>157</v>
      </c>
      <c r="F39" s="19">
        <v>17697</v>
      </c>
      <c r="G39" s="19">
        <v>4.53</v>
      </c>
      <c r="H39" s="19">
        <v>2.34</v>
      </c>
      <c r="I39" s="15">
        <f t="shared" si="10"/>
        <v>187591.7394</v>
      </c>
      <c r="J39" s="15">
        <v>25</v>
      </c>
      <c r="K39" s="15">
        <f t="shared" si="11"/>
        <v>46897.93485</v>
      </c>
      <c r="L39" s="15"/>
      <c r="M39" s="21"/>
      <c r="N39" s="21"/>
      <c r="O39" s="21"/>
      <c r="P39" s="15"/>
      <c r="Q39" s="21"/>
      <c r="R39" s="21">
        <f t="shared" si="7"/>
        <v>23448.967425</v>
      </c>
      <c r="S39" s="15">
        <f t="shared" si="8"/>
        <v>257938.641675</v>
      </c>
      <c r="T39" s="22">
        <v>0.25</v>
      </c>
      <c r="U39" s="21">
        <f t="shared" si="9"/>
        <v>64484.66041875</v>
      </c>
      <c r="V39" s="11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</row>
    <row r="40" spans="1:117" ht="12.75">
      <c r="A40" s="19">
        <v>5</v>
      </c>
      <c r="B40" s="27" t="s">
        <v>102</v>
      </c>
      <c r="C40" s="19" t="s">
        <v>158</v>
      </c>
      <c r="D40" s="20" t="s">
        <v>240</v>
      </c>
      <c r="E40" s="15" t="s">
        <v>157</v>
      </c>
      <c r="F40" s="19">
        <v>17697</v>
      </c>
      <c r="G40" s="19">
        <v>4.53</v>
      </c>
      <c r="H40" s="19">
        <v>2.34</v>
      </c>
      <c r="I40" s="15">
        <f t="shared" si="10"/>
        <v>187591.7394</v>
      </c>
      <c r="J40" s="15">
        <v>25</v>
      </c>
      <c r="K40" s="15">
        <f t="shared" si="11"/>
        <v>46897.93485</v>
      </c>
      <c r="L40" s="15"/>
      <c r="M40" s="21"/>
      <c r="N40" s="21"/>
      <c r="O40" s="21"/>
      <c r="P40" s="15"/>
      <c r="Q40" s="21"/>
      <c r="R40" s="21">
        <f t="shared" si="7"/>
        <v>23448.967425</v>
      </c>
      <c r="S40" s="15">
        <f t="shared" si="8"/>
        <v>257938.641675</v>
      </c>
      <c r="T40" s="22">
        <v>0.25</v>
      </c>
      <c r="U40" s="21">
        <f t="shared" si="9"/>
        <v>64484.66041875</v>
      </c>
      <c r="V40" s="11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</row>
    <row r="41" spans="1:117" ht="12.75">
      <c r="A41" s="19">
        <v>6</v>
      </c>
      <c r="B41" s="27" t="s">
        <v>58</v>
      </c>
      <c r="C41" s="19" t="s">
        <v>89</v>
      </c>
      <c r="D41" s="20" t="s">
        <v>241</v>
      </c>
      <c r="E41" s="15"/>
      <c r="F41" s="19">
        <v>17697</v>
      </c>
      <c r="G41" s="19">
        <v>3.73</v>
      </c>
      <c r="H41" s="19">
        <v>2.34</v>
      </c>
      <c r="I41" s="15">
        <f t="shared" si="10"/>
        <v>154462.95539999998</v>
      </c>
      <c r="J41" s="15">
        <v>25</v>
      </c>
      <c r="K41" s="15">
        <f t="shared" si="11"/>
        <v>38615.738849999994</v>
      </c>
      <c r="L41" s="15">
        <v>20</v>
      </c>
      <c r="M41" s="21">
        <f>L41*F41/100</f>
        <v>3539.4</v>
      </c>
      <c r="N41" s="21"/>
      <c r="O41" s="21"/>
      <c r="P41" s="15"/>
      <c r="Q41" s="21"/>
      <c r="R41" s="21">
        <f t="shared" si="7"/>
        <v>19307.869424999997</v>
      </c>
      <c r="S41" s="15">
        <f t="shared" si="8"/>
        <v>215925.96367499995</v>
      </c>
      <c r="T41" s="22">
        <v>0.5</v>
      </c>
      <c r="U41" s="21">
        <f t="shared" si="9"/>
        <v>107962.98183749997</v>
      </c>
      <c r="V41" s="11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</row>
    <row r="42" spans="1:117" ht="12.75">
      <c r="A42" s="19">
        <v>7</v>
      </c>
      <c r="B42" s="27" t="s">
        <v>111</v>
      </c>
      <c r="C42" s="19" t="s">
        <v>89</v>
      </c>
      <c r="D42" s="20" t="s">
        <v>241</v>
      </c>
      <c r="E42" s="15"/>
      <c r="F42" s="19">
        <v>17697</v>
      </c>
      <c r="G42" s="19">
        <v>3.73</v>
      </c>
      <c r="H42" s="19">
        <v>2.34</v>
      </c>
      <c r="I42" s="15">
        <f t="shared" si="10"/>
        <v>154462.95539999998</v>
      </c>
      <c r="J42" s="15">
        <v>25</v>
      </c>
      <c r="K42" s="15">
        <f t="shared" si="11"/>
        <v>38615.738849999994</v>
      </c>
      <c r="L42" s="15"/>
      <c r="M42" s="21"/>
      <c r="N42" s="21"/>
      <c r="O42" s="21"/>
      <c r="P42" s="15"/>
      <c r="Q42" s="21"/>
      <c r="R42" s="21">
        <f t="shared" si="7"/>
        <v>19307.869424999997</v>
      </c>
      <c r="S42" s="15">
        <f t="shared" si="8"/>
        <v>212386.56367499998</v>
      </c>
      <c r="T42" s="22">
        <v>0.5</v>
      </c>
      <c r="U42" s="21">
        <f t="shared" si="9"/>
        <v>106193.28183749999</v>
      </c>
      <c r="V42" s="11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</row>
    <row r="43" spans="1:117" ht="12.75">
      <c r="A43" s="19">
        <v>8</v>
      </c>
      <c r="B43" s="27" t="s">
        <v>60</v>
      </c>
      <c r="C43" s="19" t="s">
        <v>89</v>
      </c>
      <c r="D43" s="20" t="s">
        <v>209</v>
      </c>
      <c r="E43" s="15"/>
      <c r="F43" s="19">
        <v>17697</v>
      </c>
      <c r="G43" s="19">
        <v>3.73</v>
      </c>
      <c r="H43" s="19">
        <v>2.34</v>
      </c>
      <c r="I43" s="15">
        <f t="shared" si="10"/>
        <v>154462.95539999998</v>
      </c>
      <c r="J43" s="15">
        <v>25</v>
      </c>
      <c r="K43" s="15">
        <f t="shared" si="11"/>
        <v>38615.738849999994</v>
      </c>
      <c r="L43" s="15">
        <v>190</v>
      </c>
      <c r="M43" s="21">
        <f>L43*F43/100</f>
        <v>33624.3</v>
      </c>
      <c r="N43" s="21"/>
      <c r="O43" s="21"/>
      <c r="P43" s="15"/>
      <c r="Q43" s="21"/>
      <c r="R43" s="21">
        <f t="shared" si="7"/>
        <v>19307.869424999997</v>
      </c>
      <c r="S43" s="15">
        <f t="shared" si="8"/>
        <v>246010.86367499997</v>
      </c>
      <c r="T43" s="22">
        <v>0.5</v>
      </c>
      <c r="U43" s="21">
        <f t="shared" si="9"/>
        <v>123005.43183749999</v>
      </c>
      <c r="V43" s="11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</row>
    <row r="44" spans="1:117" ht="12.75">
      <c r="A44" s="19">
        <v>9</v>
      </c>
      <c r="B44" s="27" t="s">
        <v>61</v>
      </c>
      <c r="C44" s="19" t="s">
        <v>89</v>
      </c>
      <c r="D44" s="20" t="s">
        <v>209</v>
      </c>
      <c r="E44" s="15"/>
      <c r="F44" s="19">
        <v>17697</v>
      </c>
      <c r="G44" s="19">
        <v>3.73</v>
      </c>
      <c r="H44" s="19">
        <v>2.34</v>
      </c>
      <c r="I44" s="15">
        <f t="shared" si="10"/>
        <v>154462.95539999998</v>
      </c>
      <c r="J44" s="15">
        <v>25</v>
      </c>
      <c r="K44" s="15">
        <f t="shared" si="11"/>
        <v>38615.738849999994</v>
      </c>
      <c r="L44" s="15">
        <v>190</v>
      </c>
      <c r="M44" s="21">
        <f>L44*F44/100</f>
        <v>33624.3</v>
      </c>
      <c r="N44" s="21"/>
      <c r="O44" s="21"/>
      <c r="P44" s="15"/>
      <c r="Q44" s="21"/>
      <c r="R44" s="21">
        <f t="shared" si="7"/>
        <v>19307.869424999997</v>
      </c>
      <c r="S44" s="15">
        <f t="shared" si="8"/>
        <v>246010.86367499997</v>
      </c>
      <c r="T44" s="22">
        <v>0.25</v>
      </c>
      <c r="U44" s="21">
        <f t="shared" si="9"/>
        <v>61502.71591874999</v>
      </c>
      <c r="V44" s="11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</row>
    <row r="45" spans="1:117" ht="12.75">
      <c r="A45" s="19">
        <v>10</v>
      </c>
      <c r="B45" s="27" t="s">
        <v>153</v>
      </c>
      <c r="C45" s="19" t="s">
        <v>89</v>
      </c>
      <c r="D45" s="20" t="s">
        <v>242</v>
      </c>
      <c r="E45" s="15"/>
      <c r="F45" s="19">
        <v>17697</v>
      </c>
      <c r="G45" s="19">
        <v>3.73</v>
      </c>
      <c r="H45" s="19">
        <v>2.34</v>
      </c>
      <c r="I45" s="15">
        <f t="shared" si="10"/>
        <v>154462.95539999998</v>
      </c>
      <c r="J45" s="15">
        <v>25</v>
      </c>
      <c r="K45" s="15">
        <f t="shared" si="11"/>
        <v>38615.738849999994</v>
      </c>
      <c r="L45" s="15">
        <v>22</v>
      </c>
      <c r="M45" s="21">
        <f>L45*F45/100</f>
        <v>3893.34</v>
      </c>
      <c r="N45" s="21"/>
      <c r="O45" s="21"/>
      <c r="P45" s="15"/>
      <c r="Q45" s="21"/>
      <c r="R45" s="21">
        <f t="shared" si="7"/>
        <v>19307.869424999997</v>
      </c>
      <c r="S45" s="15">
        <f t="shared" si="8"/>
        <v>216279.90367499995</v>
      </c>
      <c r="T45" s="22">
        <v>0.5</v>
      </c>
      <c r="U45" s="21">
        <f t="shared" si="9"/>
        <v>108139.95183749998</v>
      </c>
      <c r="V45" s="11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</row>
    <row r="46" spans="1:117" ht="12.75">
      <c r="A46" s="19">
        <v>11</v>
      </c>
      <c r="B46" s="27" t="s">
        <v>110</v>
      </c>
      <c r="C46" s="19" t="s">
        <v>89</v>
      </c>
      <c r="D46" s="20" t="s">
        <v>242</v>
      </c>
      <c r="E46" s="15"/>
      <c r="F46" s="19">
        <v>17697</v>
      </c>
      <c r="G46" s="19">
        <v>3.73</v>
      </c>
      <c r="H46" s="19">
        <v>2.34</v>
      </c>
      <c r="I46" s="15">
        <f t="shared" si="10"/>
        <v>154462.95539999998</v>
      </c>
      <c r="J46" s="15">
        <v>25</v>
      </c>
      <c r="K46" s="15">
        <f t="shared" si="11"/>
        <v>38615.738849999994</v>
      </c>
      <c r="L46" s="15"/>
      <c r="M46" s="21"/>
      <c r="N46" s="21"/>
      <c r="O46" s="21"/>
      <c r="P46" s="15"/>
      <c r="Q46" s="21"/>
      <c r="R46" s="21">
        <f t="shared" si="7"/>
        <v>19307.869424999997</v>
      </c>
      <c r="S46" s="15">
        <f t="shared" si="8"/>
        <v>212386.56367499998</v>
      </c>
      <c r="T46" s="22">
        <v>0.5</v>
      </c>
      <c r="U46" s="21">
        <f t="shared" si="9"/>
        <v>106193.28183749999</v>
      </c>
      <c r="V46" s="11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</row>
    <row r="47" spans="1:117" ht="12.75">
      <c r="A47" s="19">
        <v>12</v>
      </c>
      <c r="B47" s="27" t="s">
        <v>85</v>
      </c>
      <c r="C47" s="19" t="s">
        <v>89</v>
      </c>
      <c r="D47" s="20" t="s">
        <v>243</v>
      </c>
      <c r="E47" s="15"/>
      <c r="F47" s="19">
        <v>17697</v>
      </c>
      <c r="G47" s="19">
        <v>3.73</v>
      </c>
      <c r="H47" s="19">
        <v>2.34</v>
      </c>
      <c r="I47" s="15">
        <f t="shared" si="10"/>
        <v>154462.95539999998</v>
      </c>
      <c r="J47" s="15">
        <v>25</v>
      </c>
      <c r="K47" s="15">
        <f t="shared" si="11"/>
        <v>38615.738849999994</v>
      </c>
      <c r="L47" s="15"/>
      <c r="M47" s="21"/>
      <c r="N47" s="21"/>
      <c r="O47" s="21"/>
      <c r="P47" s="15"/>
      <c r="Q47" s="21"/>
      <c r="R47" s="21">
        <f t="shared" si="7"/>
        <v>19307.869424999997</v>
      </c>
      <c r="S47" s="15">
        <f t="shared" si="8"/>
        <v>212386.56367499998</v>
      </c>
      <c r="T47" s="22">
        <v>0.25</v>
      </c>
      <c r="U47" s="21">
        <f t="shared" si="9"/>
        <v>53096.640918749996</v>
      </c>
      <c r="V47" s="11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</row>
    <row r="48" spans="1:117" ht="12.75">
      <c r="A48" s="19">
        <v>13</v>
      </c>
      <c r="B48" s="27" t="s">
        <v>62</v>
      </c>
      <c r="C48" s="19" t="s">
        <v>89</v>
      </c>
      <c r="D48" s="20" t="s">
        <v>243</v>
      </c>
      <c r="E48" s="15"/>
      <c r="F48" s="19">
        <v>17697</v>
      </c>
      <c r="G48" s="19">
        <v>3.73</v>
      </c>
      <c r="H48" s="19">
        <v>2.34</v>
      </c>
      <c r="I48" s="15">
        <f t="shared" si="10"/>
        <v>154462.95539999998</v>
      </c>
      <c r="J48" s="15">
        <v>25</v>
      </c>
      <c r="K48" s="15">
        <f t="shared" si="11"/>
        <v>38615.738849999994</v>
      </c>
      <c r="L48" s="15"/>
      <c r="M48" s="21"/>
      <c r="N48" s="21"/>
      <c r="O48" s="21"/>
      <c r="P48" s="15"/>
      <c r="Q48" s="21"/>
      <c r="R48" s="21">
        <f t="shared" si="7"/>
        <v>19307.869424999997</v>
      </c>
      <c r="S48" s="15">
        <f t="shared" si="8"/>
        <v>212386.56367499998</v>
      </c>
      <c r="T48" s="22">
        <v>0.75</v>
      </c>
      <c r="U48" s="21">
        <f t="shared" si="9"/>
        <v>159289.92275625</v>
      </c>
      <c r="V48" s="11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</row>
    <row r="49" spans="1:117" ht="12.75">
      <c r="A49" s="19">
        <v>14</v>
      </c>
      <c r="B49" s="27" t="s">
        <v>167</v>
      </c>
      <c r="C49" s="19" t="s">
        <v>89</v>
      </c>
      <c r="D49" s="20" t="s">
        <v>187</v>
      </c>
      <c r="E49" s="15"/>
      <c r="F49" s="19">
        <v>17697</v>
      </c>
      <c r="G49" s="19">
        <v>3.69</v>
      </c>
      <c r="H49" s="19">
        <v>2.34</v>
      </c>
      <c r="I49" s="15">
        <f t="shared" si="10"/>
        <v>152806.51619999998</v>
      </c>
      <c r="J49" s="15">
        <v>25</v>
      </c>
      <c r="K49" s="15">
        <f t="shared" si="11"/>
        <v>38201.629049999996</v>
      </c>
      <c r="L49" s="15"/>
      <c r="M49" s="21"/>
      <c r="N49" s="21"/>
      <c r="O49" s="21"/>
      <c r="P49" s="15"/>
      <c r="Q49" s="21"/>
      <c r="R49" s="21">
        <f t="shared" si="7"/>
        <v>19100.814524999998</v>
      </c>
      <c r="S49" s="15">
        <f t="shared" si="8"/>
        <v>210108.95977499997</v>
      </c>
      <c r="T49" s="22">
        <v>0.5</v>
      </c>
      <c r="U49" s="21">
        <f t="shared" si="9"/>
        <v>105054.47988749998</v>
      </c>
      <c r="V49" s="11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</row>
    <row r="50" spans="1:117" ht="12.75">
      <c r="A50" s="19">
        <v>15</v>
      </c>
      <c r="B50" s="27" t="s">
        <v>128</v>
      </c>
      <c r="C50" s="19" t="s">
        <v>89</v>
      </c>
      <c r="D50" s="20" t="s">
        <v>247</v>
      </c>
      <c r="E50" s="15"/>
      <c r="F50" s="19">
        <v>17697</v>
      </c>
      <c r="G50" s="19">
        <v>3.73</v>
      </c>
      <c r="H50" s="19">
        <v>2.34</v>
      </c>
      <c r="I50" s="15">
        <f t="shared" si="10"/>
        <v>154462.95539999998</v>
      </c>
      <c r="J50" s="15">
        <v>25</v>
      </c>
      <c r="K50" s="15">
        <f t="shared" si="11"/>
        <v>38615.738849999994</v>
      </c>
      <c r="L50" s="15"/>
      <c r="M50" s="21"/>
      <c r="N50" s="21">
        <v>50</v>
      </c>
      <c r="O50" s="21">
        <f>N50*F50/100</f>
        <v>8848.5</v>
      </c>
      <c r="P50" s="15"/>
      <c r="Q50" s="21"/>
      <c r="R50" s="21">
        <f aca="true" t="shared" si="12" ref="R50:R59">(I50+K50)*0.1</f>
        <v>19307.869424999997</v>
      </c>
      <c r="S50" s="15">
        <f aca="true" t="shared" si="13" ref="S50:S59">I50+K50+M50+O50+Q50+R50</f>
        <v>221235.06367499998</v>
      </c>
      <c r="T50" s="22">
        <v>1</v>
      </c>
      <c r="U50" s="21">
        <f aca="true" t="shared" si="14" ref="U50:U59">S50*T50</f>
        <v>221235.06367499998</v>
      </c>
      <c r="V50" s="11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</row>
    <row r="51" spans="1:117" ht="12.75">
      <c r="A51" s="19">
        <v>16</v>
      </c>
      <c r="B51" s="27" t="s">
        <v>168</v>
      </c>
      <c r="C51" s="19" t="s">
        <v>89</v>
      </c>
      <c r="D51" s="20" t="s">
        <v>213</v>
      </c>
      <c r="E51" s="15"/>
      <c r="F51" s="19">
        <v>17697</v>
      </c>
      <c r="G51" s="19">
        <v>3.36</v>
      </c>
      <c r="H51" s="19">
        <v>2.34</v>
      </c>
      <c r="I51" s="15">
        <f t="shared" si="10"/>
        <v>139140.8928</v>
      </c>
      <c r="J51" s="15">
        <v>25</v>
      </c>
      <c r="K51" s="15">
        <f t="shared" si="11"/>
        <v>34785.2232</v>
      </c>
      <c r="L51" s="15"/>
      <c r="M51" s="21"/>
      <c r="N51" s="21"/>
      <c r="O51" s="21"/>
      <c r="P51" s="15"/>
      <c r="Q51" s="21"/>
      <c r="R51" s="21">
        <f t="shared" si="12"/>
        <v>17392.6116</v>
      </c>
      <c r="S51" s="15">
        <f t="shared" si="13"/>
        <v>191318.7276</v>
      </c>
      <c r="T51" s="22">
        <v>0.75</v>
      </c>
      <c r="U51" s="21">
        <f t="shared" si="14"/>
        <v>143489.04570000002</v>
      </c>
      <c r="V51" s="11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</row>
    <row r="52" spans="1:117" ht="12.75">
      <c r="A52" s="19">
        <v>17</v>
      </c>
      <c r="B52" s="27" t="s">
        <v>30</v>
      </c>
      <c r="C52" s="19" t="s">
        <v>154</v>
      </c>
      <c r="D52" s="20" t="s">
        <v>204</v>
      </c>
      <c r="E52" s="15">
        <v>2</v>
      </c>
      <c r="F52" s="19">
        <v>17697</v>
      </c>
      <c r="G52" s="19">
        <v>4.04</v>
      </c>
      <c r="H52" s="19">
        <v>2.34</v>
      </c>
      <c r="I52" s="15">
        <f t="shared" si="10"/>
        <v>167300.3592</v>
      </c>
      <c r="J52" s="15">
        <v>25</v>
      </c>
      <c r="K52" s="15">
        <f t="shared" si="11"/>
        <v>41825.0898</v>
      </c>
      <c r="L52" s="15"/>
      <c r="M52" s="21"/>
      <c r="N52" s="21">
        <v>50</v>
      </c>
      <c r="O52" s="21">
        <f>N52*F52/100</f>
        <v>8848.5</v>
      </c>
      <c r="P52" s="15"/>
      <c r="Q52" s="21"/>
      <c r="R52" s="21">
        <f t="shared" si="12"/>
        <v>20912.544900000004</v>
      </c>
      <c r="S52" s="15">
        <f t="shared" si="13"/>
        <v>238886.49390000003</v>
      </c>
      <c r="T52" s="22">
        <v>0.5</v>
      </c>
      <c r="U52" s="21">
        <f t="shared" si="14"/>
        <v>119443.24695000002</v>
      </c>
      <c r="V52" s="11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</row>
    <row r="53" spans="1:117" ht="12.75">
      <c r="A53" s="19">
        <v>19</v>
      </c>
      <c r="B53" s="27" t="s">
        <v>66</v>
      </c>
      <c r="C53" s="19" t="s">
        <v>89</v>
      </c>
      <c r="D53" s="20" t="s">
        <v>211</v>
      </c>
      <c r="E53" s="15"/>
      <c r="F53" s="19">
        <v>17697</v>
      </c>
      <c r="G53" s="19">
        <v>3.69</v>
      </c>
      <c r="H53" s="19">
        <v>2.34</v>
      </c>
      <c r="I53" s="15">
        <f t="shared" si="10"/>
        <v>152806.51619999998</v>
      </c>
      <c r="J53" s="15">
        <v>25</v>
      </c>
      <c r="K53" s="15">
        <f t="shared" si="11"/>
        <v>38201.629049999996</v>
      </c>
      <c r="L53" s="15">
        <v>20</v>
      </c>
      <c r="M53" s="21">
        <f>L53*F53/100</f>
        <v>3539.4</v>
      </c>
      <c r="N53" s="21"/>
      <c r="O53" s="21"/>
      <c r="P53" s="15"/>
      <c r="Q53" s="21"/>
      <c r="R53" s="21">
        <f t="shared" si="12"/>
        <v>19100.814524999998</v>
      </c>
      <c r="S53" s="15">
        <f t="shared" si="13"/>
        <v>213648.35977499996</v>
      </c>
      <c r="T53" s="22">
        <v>0.5</v>
      </c>
      <c r="U53" s="21">
        <f t="shared" si="14"/>
        <v>106824.17988749998</v>
      </c>
      <c r="V53" s="11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</row>
    <row r="54" spans="1:117" ht="12.75">
      <c r="A54" s="19">
        <v>20</v>
      </c>
      <c r="B54" s="27" t="s">
        <v>59</v>
      </c>
      <c r="C54" s="19" t="s">
        <v>89</v>
      </c>
      <c r="D54" s="20" t="s">
        <v>214</v>
      </c>
      <c r="E54" s="15"/>
      <c r="F54" s="19">
        <v>17697</v>
      </c>
      <c r="G54" s="19">
        <v>3.73</v>
      </c>
      <c r="H54" s="19">
        <v>2.34</v>
      </c>
      <c r="I54" s="15">
        <f t="shared" si="10"/>
        <v>154462.95539999998</v>
      </c>
      <c r="J54" s="15">
        <v>25</v>
      </c>
      <c r="K54" s="15">
        <f t="shared" si="11"/>
        <v>38615.738849999994</v>
      </c>
      <c r="L54" s="15"/>
      <c r="M54" s="21"/>
      <c r="N54" s="21"/>
      <c r="O54" s="21"/>
      <c r="P54" s="15"/>
      <c r="Q54" s="21"/>
      <c r="R54" s="21">
        <f t="shared" si="12"/>
        <v>19307.869424999997</v>
      </c>
      <c r="S54" s="15">
        <f t="shared" si="13"/>
        <v>212386.56367499998</v>
      </c>
      <c r="T54" s="22">
        <v>0.5</v>
      </c>
      <c r="U54" s="21">
        <f t="shared" si="14"/>
        <v>106193.28183749999</v>
      </c>
      <c r="V54" s="11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</row>
    <row r="55" spans="1:117" ht="12.75">
      <c r="A55" s="19">
        <v>21</v>
      </c>
      <c r="B55" s="27" t="s">
        <v>108</v>
      </c>
      <c r="C55" s="19" t="s">
        <v>89</v>
      </c>
      <c r="D55" s="20" t="s">
        <v>210</v>
      </c>
      <c r="E55" s="15"/>
      <c r="F55" s="19">
        <v>17697</v>
      </c>
      <c r="G55" s="19">
        <v>3.32</v>
      </c>
      <c r="H55" s="19">
        <v>2.34</v>
      </c>
      <c r="I55" s="15">
        <f t="shared" si="10"/>
        <v>137484.45359999998</v>
      </c>
      <c r="J55" s="15">
        <v>25</v>
      </c>
      <c r="K55" s="15">
        <f>I55*0.25</f>
        <v>34371.113399999995</v>
      </c>
      <c r="L55" s="15"/>
      <c r="M55" s="21"/>
      <c r="N55" s="21"/>
      <c r="O55" s="21"/>
      <c r="P55" s="15"/>
      <c r="Q55" s="21"/>
      <c r="R55" s="21">
        <f t="shared" si="12"/>
        <v>17185.556699999997</v>
      </c>
      <c r="S55" s="15">
        <f t="shared" si="13"/>
        <v>189041.12369999997</v>
      </c>
      <c r="T55" s="22">
        <v>0.5</v>
      </c>
      <c r="U55" s="21">
        <f t="shared" si="14"/>
        <v>94520.56184999998</v>
      </c>
      <c r="V55" s="11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</row>
    <row r="56" spans="1:117" ht="12.75">
      <c r="A56" s="19">
        <v>22</v>
      </c>
      <c r="B56" s="27" t="s">
        <v>141</v>
      </c>
      <c r="C56" s="19" t="s">
        <v>89</v>
      </c>
      <c r="D56" s="20" t="s">
        <v>244</v>
      </c>
      <c r="E56" s="15"/>
      <c r="F56" s="19">
        <v>17697</v>
      </c>
      <c r="G56" s="20">
        <v>3.32</v>
      </c>
      <c r="H56" s="19">
        <v>2.34</v>
      </c>
      <c r="I56" s="15">
        <f t="shared" si="10"/>
        <v>137484.45359999998</v>
      </c>
      <c r="J56" s="15">
        <v>25</v>
      </c>
      <c r="K56" s="15">
        <f t="shared" si="11"/>
        <v>34371.113399999995</v>
      </c>
      <c r="L56" s="15"/>
      <c r="M56" s="21"/>
      <c r="N56" s="21">
        <v>50</v>
      </c>
      <c r="O56" s="21">
        <f>N56*F56/100</f>
        <v>8848.5</v>
      </c>
      <c r="P56" s="15"/>
      <c r="Q56" s="21"/>
      <c r="R56" s="21">
        <f t="shared" si="12"/>
        <v>17185.556699999997</v>
      </c>
      <c r="S56" s="15">
        <f t="shared" si="13"/>
        <v>197889.62369999997</v>
      </c>
      <c r="T56" s="22">
        <v>1</v>
      </c>
      <c r="U56" s="21">
        <f t="shared" si="14"/>
        <v>197889.62369999997</v>
      </c>
      <c r="V56" s="11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</row>
    <row r="57" spans="1:117" ht="12.75">
      <c r="A57" s="19">
        <v>23</v>
      </c>
      <c r="B57" s="27" t="s">
        <v>109</v>
      </c>
      <c r="C57" s="19" t="s">
        <v>89</v>
      </c>
      <c r="D57" s="20" t="s">
        <v>245</v>
      </c>
      <c r="E57" s="15"/>
      <c r="F57" s="19">
        <v>17697</v>
      </c>
      <c r="G57" s="19">
        <v>3.61</v>
      </c>
      <c r="H57" s="19">
        <v>2.34</v>
      </c>
      <c r="I57" s="15">
        <f t="shared" si="10"/>
        <v>149493.6378</v>
      </c>
      <c r="J57" s="15">
        <v>25</v>
      </c>
      <c r="K57" s="15">
        <f t="shared" si="11"/>
        <v>37373.40945</v>
      </c>
      <c r="L57" s="15"/>
      <c r="M57" s="21"/>
      <c r="N57" s="21"/>
      <c r="O57" s="21"/>
      <c r="P57" s="15"/>
      <c r="Q57" s="21"/>
      <c r="R57" s="21">
        <f>(I57+K57)*0.1</f>
        <v>18686.704725</v>
      </c>
      <c r="S57" s="15">
        <f>I57+K57+M57+O57+Q57+R57</f>
        <v>205553.751975</v>
      </c>
      <c r="T57" s="22">
        <v>1</v>
      </c>
      <c r="U57" s="21">
        <f>S57*T57</f>
        <v>205553.751975</v>
      </c>
      <c r="V57" s="11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</row>
    <row r="58" spans="1:117" ht="12.75">
      <c r="A58" s="19">
        <v>24</v>
      </c>
      <c r="B58" s="27" t="s">
        <v>109</v>
      </c>
      <c r="C58" s="19" t="s">
        <v>89</v>
      </c>
      <c r="D58" s="20" t="s">
        <v>246</v>
      </c>
      <c r="E58" s="15"/>
      <c r="F58" s="19">
        <v>17697</v>
      </c>
      <c r="G58" s="19">
        <v>3.57</v>
      </c>
      <c r="H58" s="19">
        <v>2.34</v>
      </c>
      <c r="I58" s="15">
        <f t="shared" si="10"/>
        <v>147837.19859999997</v>
      </c>
      <c r="J58" s="15">
        <v>25</v>
      </c>
      <c r="K58" s="15">
        <f t="shared" si="11"/>
        <v>36959.29964999999</v>
      </c>
      <c r="L58" s="15"/>
      <c r="M58" s="21"/>
      <c r="N58" s="21"/>
      <c r="O58" s="21"/>
      <c r="P58" s="15"/>
      <c r="Q58" s="21"/>
      <c r="R58" s="21">
        <f t="shared" si="12"/>
        <v>18479.649824999997</v>
      </c>
      <c r="S58" s="15">
        <f t="shared" si="13"/>
        <v>203276.14807499998</v>
      </c>
      <c r="T58" s="22">
        <v>1</v>
      </c>
      <c r="U58" s="21">
        <f t="shared" si="14"/>
        <v>203276.14807499998</v>
      </c>
      <c r="V58" s="11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</row>
    <row r="59" spans="1:117" ht="12.75">
      <c r="A59" s="19">
        <v>25</v>
      </c>
      <c r="B59" s="27" t="s">
        <v>167</v>
      </c>
      <c r="C59" s="19" t="s">
        <v>89</v>
      </c>
      <c r="D59" s="53" t="s">
        <v>29</v>
      </c>
      <c r="E59" s="15"/>
      <c r="F59" s="19">
        <v>17697</v>
      </c>
      <c r="G59" s="19">
        <v>3.32</v>
      </c>
      <c r="H59" s="19">
        <v>2.34</v>
      </c>
      <c r="I59" s="15">
        <f t="shared" si="10"/>
        <v>137484.45359999998</v>
      </c>
      <c r="J59" s="15">
        <v>25</v>
      </c>
      <c r="K59" s="15">
        <f t="shared" si="11"/>
        <v>34371.113399999995</v>
      </c>
      <c r="L59" s="15"/>
      <c r="M59" s="21"/>
      <c r="N59" s="21"/>
      <c r="O59" s="21"/>
      <c r="P59" s="15"/>
      <c r="Q59" s="21"/>
      <c r="R59" s="21">
        <f t="shared" si="12"/>
        <v>17185.556699999997</v>
      </c>
      <c r="S59" s="15">
        <f t="shared" si="13"/>
        <v>189041.12369999997</v>
      </c>
      <c r="T59" s="22">
        <v>0.75</v>
      </c>
      <c r="U59" s="21">
        <f t="shared" si="14"/>
        <v>141780.84277499997</v>
      </c>
      <c r="V59" s="11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</row>
    <row r="60" spans="1:117" s="37" customFormat="1" ht="12.75">
      <c r="A60" s="29"/>
      <c r="B60" s="30" t="s">
        <v>5</v>
      </c>
      <c r="C60" s="25"/>
      <c r="D60" s="31"/>
      <c r="E60" s="24"/>
      <c r="F60" s="24"/>
      <c r="G60" s="24"/>
      <c r="H60" s="24"/>
      <c r="I60" s="29"/>
      <c r="J60" s="29"/>
      <c r="K60" s="29"/>
      <c r="L60" s="32"/>
      <c r="M60" s="32"/>
      <c r="N60" s="32"/>
      <c r="O60" s="32"/>
      <c r="P60" s="32"/>
      <c r="Q60" s="32"/>
      <c r="R60" s="32"/>
      <c r="S60" s="32"/>
      <c r="T60" s="34">
        <f>SUM(T36:T59)</f>
        <v>14</v>
      </c>
      <c r="U60" s="35">
        <f>SUM(U36:U59)</f>
        <v>3002880.2722124998</v>
      </c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</row>
    <row r="61" spans="1:117" ht="12.75">
      <c r="A61" s="19"/>
      <c r="B61" s="27"/>
      <c r="C61" s="19"/>
      <c r="D61" s="19"/>
      <c r="E61" s="15"/>
      <c r="F61" s="19"/>
      <c r="G61" s="19"/>
      <c r="H61" s="19"/>
      <c r="I61" s="15"/>
      <c r="J61" s="15"/>
      <c r="K61" s="15"/>
      <c r="L61" s="15"/>
      <c r="M61" s="21"/>
      <c r="N61" s="15"/>
      <c r="O61" s="15"/>
      <c r="P61" s="15"/>
      <c r="Q61" s="15"/>
      <c r="R61" s="15"/>
      <c r="S61" s="15"/>
      <c r="T61" s="23"/>
      <c r="U61" s="1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</row>
    <row r="62" spans="1:117" ht="12.75">
      <c r="A62" s="19"/>
      <c r="B62" s="84" t="s">
        <v>23</v>
      </c>
      <c r="C62" s="85"/>
      <c r="D62" s="86"/>
      <c r="E62" s="15"/>
      <c r="F62" s="19"/>
      <c r="G62" s="19"/>
      <c r="H62" s="19"/>
      <c r="I62" s="15"/>
      <c r="J62" s="15"/>
      <c r="K62" s="15"/>
      <c r="L62" s="15"/>
      <c r="M62" s="21"/>
      <c r="N62" s="15"/>
      <c r="O62" s="15"/>
      <c r="P62" s="15"/>
      <c r="Q62" s="15"/>
      <c r="R62" s="15"/>
      <c r="S62" s="15"/>
      <c r="T62" s="23"/>
      <c r="U62" s="1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</row>
    <row r="63" spans="1:117" ht="12.75">
      <c r="A63" s="19">
        <v>1</v>
      </c>
      <c r="B63" s="27" t="s">
        <v>63</v>
      </c>
      <c r="C63" s="19">
        <v>4</v>
      </c>
      <c r="D63" s="20"/>
      <c r="E63" s="15"/>
      <c r="F63" s="19">
        <v>17697</v>
      </c>
      <c r="G63" s="20">
        <v>2.9</v>
      </c>
      <c r="H63" s="20">
        <v>1.86</v>
      </c>
      <c r="I63" s="15">
        <f>F63*G63*H63</f>
        <v>95457.618</v>
      </c>
      <c r="J63" s="15"/>
      <c r="K63" s="15"/>
      <c r="L63" s="15"/>
      <c r="M63" s="21"/>
      <c r="N63" s="15"/>
      <c r="O63" s="15"/>
      <c r="P63" s="15"/>
      <c r="Q63" s="15"/>
      <c r="R63" s="21">
        <f>(I63+K63)*0.1</f>
        <v>9545.7618</v>
      </c>
      <c r="S63" s="15">
        <f>I63+K63+M63+O63+Q63+R63</f>
        <v>105003.3798</v>
      </c>
      <c r="T63" s="23">
        <v>1</v>
      </c>
      <c r="U63" s="21">
        <f>S63*T63</f>
        <v>105003.3798</v>
      </c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</row>
    <row r="64" spans="1:117" ht="12.75">
      <c r="A64" s="19">
        <v>2</v>
      </c>
      <c r="B64" s="27" t="s">
        <v>64</v>
      </c>
      <c r="C64" s="19">
        <v>4</v>
      </c>
      <c r="D64" s="20"/>
      <c r="E64" s="15"/>
      <c r="F64" s="19">
        <v>17697</v>
      </c>
      <c r="G64" s="20">
        <v>2.9</v>
      </c>
      <c r="H64" s="20">
        <v>1.86</v>
      </c>
      <c r="I64" s="15">
        <f>F64*G64*H64</f>
        <v>95457.618</v>
      </c>
      <c r="J64" s="15"/>
      <c r="K64" s="15"/>
      <c r="L64" s="15"/>
      <c r="M64" s="21"/>
      <c r="N64" s="15"/>
      <c r="O64" s="15"/>
      <c r="P64" s="15"/>
      <c r="Q64" s="15"/>
      <c r="R64" s="21">
        <f>(I64+K64)*0.1</f>
        <v>9545.7618</v>
      </c>
      <c r="S64" s="15">
        <f>I64+K64+M64+O64+Q64+R64</f>
        <v>105003.3798</v>
      </c>
      <c r="T64" s="23">
        <v>1</v>
      </c>
      <c r="U64" s="21">
        <f>S64*T64</f>
        <v>105003.3798</v>
      </c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</row>
    <row r="65" spans="1:117" ht="12.75">
      <c r="A65" s="19">
        <v>3</v>
      </c>
      <c r="B65" s="27" t="s">
        <v>64</v>
      </c>
      <c r="C65" s="19">
        <v>4</v>
      </c>
      <c r="D65" s="20"/>
      <c r="E65" s="15"/>
      <c r="F65" s="19">
        <v>17697</v>
      </c>
      <c r="G65" s="20">
        <v>2.9</v>
      </c>
      <c r="H65" s="20">
        <v>1.86</v>
      </c>
      <c r="I65" s="15">
        <f>F65*G65*H65</f>
        <v>95457.618</v>
      </c>
      <c r="J65" s="15"/>
      <c r="K65" s="15"/>
      <c r="L65" s="15"/>
      <c r="M65" s="21"/>
      <c r="N65" s="15"/>
      <c r="O65" s="15"/>
      <c r="P65" s="15"/>
      <c r="Q65" s="15"/>
      <c r="R65" s="21">
        <f>(I65+K65)*0.1</f>
        <v>9545.7618</v>
      </c>
      <c r="S65" s="15">
        <f>I65+K65+M65+O65+Q65+R65</f>
        <v>105003.3798</v>
      </c>
      <c r="T65" s="23">
        <v>1</v>
      </c>
      <c r="U65" s="21">
        <f>S65*T65</f>
        <v>105003.3798</v>
      </c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</row>
    <row r="66" spans="1:117" ht="12.75">
      <c r="A66" s="19">
        <v>4</v>
      </c>
      <c r="B66" s="27" t="s">
        <v>64</v>
      </c>
      <c r="C66" s="19">
        <v>4</v>
      </c>
      <c r="D66" s="20"/>
      <c r="E66" s="15"/>
      <c r="F66" s="19">
        <v>17697</v>
      </c>
      <c r="G66" s="20">
        <v>2.9</v>
      </c>
      <c r="H66" s="20">
        <v>1.86</v>
      </c>
      <c r="I66" s="15">
        <f>F66*G66*H66</f>
        <v>95457.618</v>
      </c>
      <c r="J66" s="15"/>
      <c r="K66" s="15"/>
      <c r="L66" s="15"/>
      <c r="M66" s="21"/>
      <c r="N66" s="15"/>
      <c r="O66" s="15"/>
      <c r="P66" s="15"/>
      <c r="Q66" s="15"/>
      <c r="R66" s="21">
        <f>(I66+K66)*0.1</f>
        <v>9545.7618</v>
      </c>
      <c r="S66" s="15">
        <f>I66+K66+M66+O66+Q66+R66</f>
        <v>105003.3798</v>
      </c>
      <c r="T66" s="23">
        <v>1</v>
      </c>
      <c r="U66" s="21">
        <f>S66*T66</f>
        <v>105003.3798</v>
      </c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</row>
    <row r="67" spans="1:117" ht="12.75">
      <c r="A67" s="19">
        <v>5</v>
      </c>
      <c r="B67" s="27" t="s">
        <v>100</v>
      </c>
      <c r="C67" s="19">
        <v>5</v>
      </c>
      <c r="D67" s="20"/>
      <c r="E67" s="15"/>
      <c r="F67" s="19">
        <v>17697</v>
      </c>
      <c r="G67" s="20">
        <v>2.93</v>
      </c>
      <c r="H67" s="20">
        <v>1.86</v>
      </c>
      <c r="I67" s="15">
        <f>F67*G67*H67</f>
        <v>96445.11060000001</v>
      </c>
      <c r="J67" s="15"/>
      <c r="K67" s="15"/>
      <c r="L67" s="15"/>
      <c r="M67" s="21"/>
      <c r="N67" s="15"/>
      <c r="O67" s="15"/>
      <c r="P67" s="15"/>
      <c r="Q67" s="15"/>
      <c r="R67" s="21">
        <f>(I67+K67)*0.1</f>
        <v>9644.511060000003</v>
      </c>
      <c r="S67" s="15">
        <f>I67+K67+M67+O67+Q67+R67</f>
        <v>106089.62166000002</v>
      </c>
      <c r="T67" s="23">
        <v>0.5</v>
      </c>
      <c r="U67" s="21">
        <f>S67*T67</f>
        <v>53044.81083000001</v>
      </c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</row>
    <row r="68" spans="1:117" s="37" customFormat="1" ht="12.75">
      <c r="A68" s="29"/>
      <c r="B68" s="30" t="s">
        <v>5</v>
      </c>
      <c r="C68" s="29"/>
      <c r="D68" s="38"/>
      <c r="E68" s="32"/>
      <c r="F68" s="29"/>
      <c r="G68" s="29"/>
      <c r="H68" s="29"/>
      <c r="I68" s="32"/>
      <c r="J68" s="32"/>
      <c r="K68" s="32"/>
      <c r="L68" s="32"/>
      <c r="M68" s="33"/>
      <c r="N68" s="32"/>
      <c r="O68" s="32"/>
      <c r="P68" s="32"/>
      <c r="Q68" s="32"/>
      <c r="R68" s="32"/>
      <c r="S68" s="32"/>
      <c r="T68" s="34">
        <f>SUM(T63:T67)</f>
        <v>4.5</v>
      </c>
      <c r="U68" s="35">
        <f>SUM(U63:U67)</f>
        <v>473058.33003</v>
      </c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</row>
    <row r="69" spans="1:117" ht="12.75">
      <c r="A69" s="19"/>
      <c r="B69" s="27"/>
      <c r="C69" s="19"/>
      <c r="D69" s="19"/>
      <c r="E69" s="15"/>
      <c r="F69" s="19"/>
      <c r="G69" s="19"/>
      <c r="H69" s="19"/>
      <c r="I69" s="15"/>
      <c r="J69" s="15"/>
      <c r="K69" s="15"/>
      <c r="L69" s="15"/>
      <c r="M69" s="21"/>
      <c r="N69" s="15"/>
      <c r="O69" s="15"/>
      <c r="P69" s="15"/>
      <c r="Q69" s="15"/>
      <c r="R69" s="15"/>
      <c r="S69" s="15"/>
      <c r="T69" s="23"/>
      <c r="U69" s="1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</row>
    <row r="70" spans="1:117" ht="12.75">
      <c r="A70" s="19"/>
      <c r="B70" s="42" t="s">
        <v>28</v>
      </c>
      <c r="C70" s="19"/>
      <c r="D70" s="19"/>
      <c r="E70" s="15"/>
      <c r="F70" s="20"/>
      <c r="G70" s="20"/>
      <c r="H70" s="20"/>
      <c r="I70" s="20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43">
        <f>T33+T60+T68</f>
        <v>26.75</v>
      </c>
      <c r="U70" s="44">
        <f>U33+U60+U68</f>
        <v>6848673.786555</v>
      </c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</row>
    <row r="71" spans="1:117" ht="12.75">
      <c r="A71" s="1"/>
      <c r="B71" s="2"/>
      <c r="C71" s="1"/>
      <c r="D71" s="1"/>
      <c r="E71" s="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6"/>
      <c r="U71" s="4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</row>
    <row r="72" spans="1:117" ht="12.75">
      <c r="A72" s="1"/>
      <c r="B72" s="2"/>
      <c r="C72" s="1"/>
      <c r="D72" s="1"/>
      <c r="E72" s="8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6"/>
      <c r="U72" s="4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</row>
    <row r="73" spans="1:117" ht="12.75">
      <c r="A73" s="1"/>
      <c r="B73" s="2"/>
      <c r="C73" s="1"/>
      <c r="D73" s="1"/>
      <c r="E73" s="8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6"/>
      <c r="U73" s="4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</row>
    <row r="74" spans="1:117" ht="12.75">
      <c r="A74" s="1"/>
      <c r="B74" s="2"/>
      <c r="C74" s="1"/>
      <c r="D74" s="1"/>
      <c r="E74" s="8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6"/>
      <c r="U74" s="4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</row>
    <row r="75" spans="1:117" ht="12.75">
      <c r="A75" s="1"/>
      <c r="B75" s="2"/>
      <c r="C75" s="1"/>
      <c r="D75" s="1"/>
      <c r="E75" s="8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6"/>
      <c r="U75" s="4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</row>
    <row r="76" spans="1:117" ht="12.75">
      <c r="A76" s="1"/>
      <c r="B76" s="2"/>
      <c r="C76" s="1"/>
      <c r="D76" s="1"/>
      <c r="E76" s="8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6"/>
      <c r="U76" s="4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</row>
    <row r="77" spans="1:117" ht="12.75">
      <c r="A77" s="1"/>
      <c r="B77" s="2"/>
      <c r="C77" s="1"/>
      <c r="D77" s="1"/>
      <c r="E77" s="8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6"/>
      <c r="U77" s="4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</row>
    <row r="78" spans="1:117" ht="12.75">
      <c r="A78" s="1"/>
      <c r="B78" s="2"/>
      <c r="C78" s="1"/>
      <c r="D78" s="1"/>
      <c r="E78" s="8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6"/>
      <c r="U78" s="4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</sheetData>
  <sheetProtection/>
  <mergeCells count="24">
    <mergeCell ref="A4:U4"/>
    <mergeCell ref="A7:A10"/>
    <mergeCell ref="B7:B10"/>
    <mergeCell ref="C7:C10"/>
    <mergeCell ref="L9:M9"/>
    <mergeCell ref="P9:Q9"/>
    <mergeCell ref="C5:Q5"/>
    <mergeCell ref="E7:E10"/>
    <mergeCell ref="J8:S8"/>
    <mergeCell ref="U7:U10"/>
    <mergeCell ref="D7:D10"/>
    <mergeCell ref="I7:S7"/>
    <mergeCell ref="T7:T10"/>
    <mergeCell ref="G7:G10"/>
    <mergeCell ref="H7:H10"/>
    <mergeCell ref="B62:D62"/>
    <mergeCell ref="S9:S10"/>
    <mergeCell ref="R9:R10"/>
    <mergeCell ref="J9:K9"/>
    <mergeCell ref="B11:D11"/>
    <mergeCell ref="B35:D35"/>
    <mergeCell ref="N9:O9"/>
    <mergeCell ref="I8:I10"/>
    <mergeCell ref="F7:F10"/>
  </mergeCells>
  <printOptions/>
  <pageMargins left="0" right="0" top="0.7480314960629921" bottom="0" header="0.31496062992125984" footer="0.31496062992125984"/>
  <pageSetup horizontalDpi="600" verticalDpi="600" orientation="landscape" paperSize="9" scale="79" r:id="rId1"/>
  <rowBreaks count="1" manualBreakCount="1">
    <brk id="34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K118"/>
  <sheetViews>
    <sheetView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2.75390625" style="7" customWidth="1"/>
    <col min="2" max="2" width="17.125" style="0" customWidth="1"/>
    <col min="3" max="3" width="6.375" style="7" customWidth="1"/>
    <col min="4" max="4" width="7.625" style="0" customWidth="1"/>
    <col min="5" max="5" width="5.75390625" style="9" customWidth="1"/>
    <col min="6" max="6" width="6.875" style="0" customWidth="1"/>
    <col min="7" max="8" width="6.75390625" style="0" customWidth="1"/>
    <col min="9" max="9" width="8.125" style="0" customWidth="1"/>
    <col min="10" max="10" width="4.125" style="0" customWidth="1"/>
    <col min="11" max="11" width="6.875" style="0" customWidth="1"/>
    <col min="12" max="12" width="4.125" style="0" customWidth="1"/>
    <col min="13" max="13" width="6.25390625" style="0" customWidth="1"/>
    <col min="14" max="14" width="4.75390625" style="0" customWidth="1"/>
    <col min="15" max="15" width="7.625" style="0" customWidth="1"/>
    <col min="16" max="16" width="8.125" style="0" customWidth="1"/>
    <col min="17" max="17" width="9.375" style="0" customWidth="1"/>
    <col min="18" max="18" width="9.625" style="10" customWidth="1"/>
    <col min="19" max="19" width="12.25390625" style="7" customWidth="1"/>
    <col min="20" max="20" width="7.375" style="0" customWidth="1"/>
    <col min="21" max="21" width="8.375" style="0" customWidth="1"/>
  </cols>
  <sheetData>
    <row r="1" spans="18:19" ht="12.75">
      <c r="R1"/>
      <c r="S1"/>
    </row>
    <row r="2" spans="18:19" ht="12.75">
      <c r="R2"/>
      <c r="S2"/>
    </row>
    <row r="3" spans="1:19" ht="15.75">
      <c r="A3" s="77" t="s">
        <v>147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9:11" ht="15">
      <c r="I4" s="13" t="s">
        <v>169</v>
      </c>
      <c r="J4" s="13"/>
      <c r="K4" s="13"/>
    </row>
    <row r="5" spans="3:15" ht="12.75">
      <c r="C5" s="79" t="s">
        <v>116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9:11" ht="15">
      <c r="I6" s="13"/>
      <c r="J6" s="13"/>
      <c r="K6" s="13"/>
    </row>
    <row r="7" spans="1:115" ht="12.75" customHeight="1">
      <c r="A7" s="66" t="s">
        <v>2</v>
      </c>
      <c r="B7" s="66" t="s">
        <v>0</v>
      </c>
      <c r="C7" s="81" t="s">
        <v>9</v>
      </c>
      <c r="D7" s="66" t="s">
        <v>12</v>
      </c>
      <c r="E7" s="69" t="s">
        <v>13</v>
      </c>
      <c r="F7" s="81" t="s">
        <v>16</v>
      </c>
      <c r="G7" s="78" t="s">
        <v>17</v>
      </c>
      <c r="H7" s="78" t="s">
        <v>155</v>
      </c>
      <c r="I7" s="59" t="s">
        <v>1</v>
      </c>
      <c r="J7" s="60"/>
      <c r="K7" s="60"/>
      <c r="L7" s="60"/>
      <c r="M7" s="60"/>
      <c r="N7" s="60"/>
      <c r="O7" s="60"/>
      <c r="P7" s="60"/>
      <c r="Q7" s="61"/>
      <c r="R7" s="74" t="s">
        <v>10</v>
      </c>
      <c r="S7" s="62" t="s">
        <v>18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</row>
    <row r="8" spans="1:115" ht="12.75" customHeight="1">
      <c r="A8" s="67"/>
      <c r="B8" s="67"/>
      <c r="C8" s="82"/>
      <c r="D8" s="67"/>
      <c r="E8" s="69"/>
      <c r="F8" s="82"/>
      <c r="G8" s="70"/>
      <c r="H8" s="70"/>
      <c r="I8" s="62" t="s">
        <v>6</v>
      </c>
      <c r="J8" s="65" t="s">
        <v>19</v>
      </c>
      <c r="K8" s="65"/>
      <c r="L8" s="65"/>
      <c r="M8" s="65"/>
      <c r="N8" s="65"/>
      <c r="O8" s="65"/>
      <c r="P8" s="65"/>
      <c r="Q8" s="65"/>
      <c r="R8" s="75"/>
      <c r="S8" s="63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</row>
    <row r="9" spans="1:115" ht="40.5" customHeight="1">
      <c r="A9" s="67"/>
      <c r="B9" s="67"/>
      <c r="C9" s="81"/>
      <c r="D9" s="67"/>
      <c r="E9" s="69"/>
      <c r="F9" s="81"/>
      <c r="G9" s="70"/>
      <c r="H9" s="70"/>
      <c r="I9" s="63"/>
      <c r="J9" s="83" t="s">
        <v>20</v>
      </c>
      <c r="K9" s="83"/>
      <c r="L9" s="72" t="s">
        <v>14</v>
      </c>
      <c r="M9" s="73"/>
      <c r="N9" s="64" t="s">
        <v>15</v>
      </c>
      <c r="O9" s="64"/>
      <c r="P9" s="70" t="s">
        <v>86</v>
      </c>
      <c r="Q9" s="70" t="s">
        <v>11</v>
      </c>
      <c r="R9" s="75"/>
      <c r="S9" s="63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</row>
    <row r="10" spans="1:115" ht="33.75" customHeight="1">
      <c r="A10" s="68"/>
      <c r="B10" s="68"/>
      <c r="C10" s="81"/>
      <c r="D10" s="68"/>
      <c r="E10" s="69"/>
      <c r="F10" s="81"/>
      <c r="G10" s="71"/>
      <c r="H10" s="71"/>
      <c r="I10" s="64"/>
      <c r="J10" s="14" t="s">
        <v>21</v>
      </c>
      <c r="K10" s="14" t="s">
        <v>7</v>
      </c>
      <c r="L10" s="14" t="s">
        <v>8</v>
      </c>
      <c r="M10" s="14" t="s">
        <v>7</v>
      </c>
      <c r="N10" s="14" t="s">
        <v>8</v>
      </c>
      <c r="O10" s="14" t="s">
        <v>7</v>
      </c>
      <c r="P10" s="71"/>
      <c r="Q10" s="71"/>
      <c r="R10" s="76"/>
      <c r="S10" s="64"/>
      <c r="T10" s="11"/>
      <c r="U10" s="11"/>
      <c r="V10" s="11"/>
      <c r="W10" s="11"/>
      <c r="X10" s="11"/>
      <c r="Y10" s="11"/>
      <c r="Z10" s="11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 t="s">
        <v>3</v>
      </c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</row>
    <row r="11" spans="1:115" s="9" customFormat="1" ht="12.75">
      <c r="A11" s="15"/>
      <c r="B11" s="56" t="s">
        <v>27</v>
      </c>
      <c r="C11" s="57"/>
      <c r="D11" s="58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</row>
    <row r="12" spans="1:115" s="9" customFormat="1" ht="12.75">
      <c r="A12" s="15">
        <v>1</v>
      </c>
      <c r="B12" s="28" t="s">
        <v>65</v>
      </c>
      <c r="C12" s="19" t="s">
        <v>87</v>
      </c>
      <c r="D12" s="15" t="s">
        <v>170</v>
      </c>
      <c r="E12" s="15">
        <v>1</v>
      </c>
      <c r="F12" s="15">
        <v>17697</v>
      </c>
      <c r="G12" s="20">
        <v>5.54</v>
      </c>
      <c r="H12" s="20">
        <v>3.42</v>
      </c>
      <c r="I12" s="15">
        <f>F12*G12*H12</f>
        <v>335301.5196</v>
      </c>
      <c r="J12" s="15">
        <v>25</v>
      </c>
      <c r="K12" s="15">
        <f>I12*0.25</f>
        <v>83825.3799</v>
      </c>
      <c r="L12" s="15"/>
      <c r="M12" s="21"/>
      <c r="N12" s="15">
        <v>200</v>
      </c>
      <c r="O12" s="21">
        <f>N12*F12/100</f>
        <v>35394</v>
      </c>
      <c r="P12" s="15">
        <f>(I12+K12)*0.1</f>
        <v>41912.68995</v>
      </c>
      <c r="Q12" s="15">
        <f>I12+K12+M12+O12+P12</f>
        <v>496433.58944999997</v>
      </c>
      <c r="R12" s="20">
        <v>1</v>
      </c>
      <c r="S12" s="21">
        <f>Q12*R12</f>
        <v>496433.58944999997</v>
      </c>
      <c r="T12" s="12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1:115" s="37" customFormat="1" ht="12.75">
      <c r="A13" s="29"/>
      <c r="B13" s="30" t="s">
        <v>5</v>
      </c>
      <c r="C13" s="25"/>
      <c r="D13" s="31"/>
      <c r="E13" s="24"/>
      <c r="F13" s="24"/>
      <c r="G13" s="24"/>
      <c r="H13" s="24"/>
      <c r="I13" s="29"/>
      <c r="J13" s="29"/>
      <c r="K13" s="29"/>
      <c r="L13" s="32"/>
      <c r="M13" s="32"/>
      <c r="N13" s="32"/>
      <c r="O13" s="32"/>
      <c r="P13" s="32"/>
      <c r="Q13" s="32"/>
      <c r="R13" s="34">
        <f>SUM(R12:R12)</f>
        <v>1</v>
      </c>
      <c r="S13" s="35">
        <f>SUM(S12:S12)</f>
        <v>496433.58944999997</v>
      </c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</row>
    <row r="14" spans="1:115" s="9" customFormat="1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2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</row>
    <row r="15" spans="1:115" s="9" customFormat="1" ht="12.75">
      <c r="A15" s="15"/>
      <c r="B15" s="56" t="s">
        <v>22</v>
      </c>
      <c r="C15" s="57"/>
      <c r="D15" s="58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2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</row>
    <row r="16" spans="1:115" ht="12.75">
      <c r="A16" s="19">
        <v>1</v>
      </c>
      <c r="B16" s="27" t="s">
        <v>145</v>
      </c>
      <c r="C16" s="19" t="s">
        <v>89</v>
      </c>
      <c r="D16" s="20" t="s">
        <v>171</v>
      </c>
      <c r="E16" s="15"/>
      <c r="F16" s="19">
        <v>17697</v>
      </c>
      <c r="G16" s="19">
        <v>3.36</v>
      </c>
      <c r="H16" s="19">
        <v>2.34</v>
      </c>
      <c r="I16" s="15">
        <f>F16*G16*H16</f>
        <v>139140.8928</v>
      </c>
      <c r="J16" s="15">
        <v>25</v>
      </c>
      <c r="K16" s="15">
        <f>I16*0.25</f>
        <v>34785.2232</v>
      </c>
      <c r="L16" s="15"/>
      <c r="M16" s="21"/>
      <c r="N16" s="15">
        <v>150</v>
      </c>
      <c r="O16" s="21">
        <f>N16*F16/100</f>
        <v>26545.5</v>
      </c>
      <c r="P16" s="15">
        <f>(I16+K16)*0.1</f>
        <v>17392.6116</v>
      </c>
      <c r="Q16" s="15">
        <f>I16+K16+M16+O16+P16</f>
        <v>217864.2276</v>
      </c>
      <c r="R16" s="22">
        <v>1</v>
      </c>
      <c r="S16" s="21">
        <f>Q16*R16</f>
        <v>217864.2276</v>
      </c>
      <c r="T16" s="11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</row>
    <row r="17" spans="1:115" ht="12.75">
      <c r="A17" s="19">
        <v>2</v>
      </c>
      <c r="B17" s="27" t="s">
        <v>104</v>
      </c>
      <c r="C17" s="19" t="s">
        <v>89</v>
      </c>
      <c r="D17" s="20" t="s">
        <v>172</v>
      </c>
      <c r="E17" s="15"/>
      <c r="F17" s="19">
        <v>17697</v>
      </c>
      <c r="G17" s="19">
        <v>3.53</v>
      </c>
      <c r="H17" s="19">
        <v>2.34</v>
      </c>
      <c r="I17" s="15">
        <f>F17*G17*H17</f>
        <v>146180.75939999998</v>
      </c>
      <c r="J17" s="15">
        <v>25</v>
      </c>
      <c r="K17" s="15">
        <f>I17*0.25</f>
        <v>36545.189849999995</v>
      </c>
      <c r="L17" s="15"/>
      <c r="M17" s="21"/>
      <c r="N17" s="15">
        <v>150</v>
      </c>
      <c r="O17" s="21">
        <f>N17*F17/100</f>
        <v>26545.5</v>
      </c>
      <c r="P17" s="15">
        <f>(I17+K17)*0.1</f>
        <v>18272.594924999998</v>
      </c>
      <c r="Q17" s="15">
        <f>I17+K17+M17+O17+P17</f>
        <v>227544.044175</v>
      </c>
      <c r="R17" s="22">
        <v>1</v>
      </c>
      <c r="S17" s="21">
        <f>Q17*R17</f>
        <v>227544.044175</v>
      </c>
      <c r="T17" s="11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</row>
    <row r="18" spans="1:115" ht="12.75">
      <c r="A18" s="19">
        <v>3</v>
      </c>
      <c r="B18" s="27" t="s">
        <v>143</v>
      </c>
      <c r="C18" s="19" t="s">
        <v>89</v>
      </c>
      <c r="D18" s="20" t="s">
        <v>173</v>
      </c>
      <c r="E18" s="15"/>
      <c r="F18" s="19">
        <v>17697</v>
      </c>
      <c r="G18" s="19">
        <v>3.61</v>
      </c>
      <c r="H18" s="19">
        <v>2.34</v>
      </c>
      <c r="I18" s="15">
        <f>F18*G18*H18</f>
        <v>149493.6378</v>
      </c>
      <c r="J18" s="15">
        <v>25</v>
      </c>
      <c r="K18" s="15">
        <f>I18*0.25</f>
        <v>37373.40945</v>
      </c>
      <c r="L18" s="15"/>
      <c r="M18" s="21"/>
      <c r="N18" s="15">
        <v>150</v>
      </c>
      <c r="O18" s="21">
        <f>N18*F18/100</f>
        <v>26545.5</v>
      </c>
      <c r="P18" s="15">
        <f>(I18+K18)*0.1</f>
        <v>18686.704725</v>
      </c>
      <c r="Q18" s="15">
        <f>I18+K18+M18+O18+P18</f>
        <v>232099.251975</v>
      </c>
      <c r="R18" s="22">
        <v>1</v>
      </c>
      <c r="S18" s="21">
        <f>Q18*R18</f>
        <v>232099.251975</v>
      </c>
      <c r="T18" s="11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</row>
    <row r="19" spans="1:115" ht="12.75">
      <c r="A19" s="19">
        <v>4</v>
      </c>
      <c r="B19" s="27" t="s">
        <v>115</v>
      </c>
      <c r="C19" s="19" t="s">
        <v>89</v>
      </c>
      <c r="D19" s="20" t="s">
        <v>174</v>
      </c>
      <c r="E19" s="15"/>
      <c r="F19" s="19">
        <v>17697</v>
      </c>
      <c r="G19" s="19">
        <v>3.65</v>
      </c>
      <c r="H19" s="19">
        <v>2.34</v>
      </c>
      <c r="I19" s="15">
        <f>F19*G19*H19</f>
        <v>151150.077</v>
      </c>
      <c r="J19" s="15">
        <v>25</v>
      </c>
      <c r="K19" s="15">
        <f>I19*0.25</f>
        <v>37787.51925</v>
      </c>
      <c r="L19" s="15"/>
      <c r="M19" s="21"/>
      <c r="N19" s="15"/>
      <c r="O19" s="21"/>
      <c r="P19" s="15">
        <f>(I19+K19)*0.1</f>
        <v>18893.759625000002</v>
      </c>
      <c r="Q19" s="15">
        <f>I19+K19+M19+O19+P19</f>
        <v>207831.355875</v>
      </c>
      <c r="R19" s="22">
        <v>0.75</v>
      </c>
      <c r="S19" s="21">
        <f>Q19*R19</f>
        <v>155873.51690625</v>
      </c>
      <c r="T19" s="11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</row>
    <row r="20" spans="1:115" s="37" customFormat="1" ht="12.75">
      <c r="A20" s="29"/>
      <c r="B20" s="30" t="s">
        <v>5</v>
      </c>
      <c r="C20" s="25"/>
      <c r="D20" s="31"/>
      <c r="E20" s="24"/>
      <c r="F20" s="24"/>
      <c r="G20" s="24"/>
      <c r="H20" s="24"/>
      <c r="I20" s="29"/>
      <c r="J20" s="29"/>
      <c r="K20" s="29"/>
      <c r="L20" s="32"/>
      <c r="M20" s="32"/>
      <c r="N20" s="32"/>
      <c r="O20" s="32"/>
      <c r="P20" s="32"/>
      <c r="Q20" s="32"/>
      <c r="R20" s="34">
        <v>3.75</v>
      </c>
      <c r="S20" s="35">
        <f>SUM(S16:S19)</f>
        <v>833381.0406562501</v>
      </c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</row>
    <row r="21" spans="1:115" ht="12.75">
      <c r="A21" s="19"/>
      <c r="B21" s="27"/>
      <c r="C21" s="19"/>
      <c r="D21" s="19"/>
      <c r="E21" s="15"/>
      <c r="F21" s="19"/>
      <c r="G21" s="19"/>
      <c r="H21" s="19"/>
      <c r="I21" s="15"/>
      <c r="J21" s="15"/>
      <c r="K21" s="15"/>
      <c r="L21" s="15"/>
      <c r="M21" s="21"/>
      <c r="N21" s="15"/>
      <c r="O21" s="15"/>
      <c r="P21" s="15"/>
      <c r="Q21" s="15"/>
      <c r="R21" s="23"/>
      <c r="S21" s="1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</row>
    <row r="22" spans="1:115" ht="12.75">
      <c r="A22" s="19"/>
      <c r="B22" s="56" t="s">
        <v>23</v>
      </c>
      <c r="C22" s="57"/>
      <c r="D22" s="58"/>
      <c r="E22" s="15"/>
      <c r="F22" s="19"/>
      <c r="G22" s="19"/>
      <c r="H22" s="19"/>
      <c r="I22" s="15"/>
      <c r="J22" s="15"/>
      <c r="K22" s="15"/>
      <c r="L22" s="15"/>
      <c r="M22" s="21"/>
      <c r="N22" s="15"/>
      <c r="O22" s="15"/>
      <c r="P22" s="15"/>
      <c r="Q22" s="15"/>
      <c r="R22" s="23"/>
      <c r="S22" s="1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</row>
    <row r="23" spans="1:115" ht="12.75">
      <c r="A23" s="19">
        <v>1</v>
      </c>
      <c r="B23" s="27" t="s">
        <v>24</v>
      </c>
      <c r="C23" s="19">
        <v>4</v>
      </c>
      <c r="D23" s="20"/>
      <c r="E23" s="15"/>
      <c r="F23" s="19">
        <v>17697</v>
      </c>
      <c r="G23" s="20">
        <v>2.9</v>
      </c>
      <c r="H23" s="20">
        <v>1.86</v>
      </c>
      <c r="I23" s="15">
        <f>F23*G23*H23</f>
        <v>95457.618</v>
      </c>
      <c r="J23" s="15"/>
      <c r="K23" s="15"/>
      <c r="L23" s="15"/>
      <c r="M23" s="21"/>
      <c r="N23" s="15"/>
      <c r="O23" s="15"/>
      <c r="P23" s="15">
        <f>(I23+K23)*0.1</f>
        <v>9545.7618</v>
      </c>
      <c r="Q23" s="15">
        <f>I23+K23+M23+O23+P23</f>
        <v>105003.3798</v>
      </c>
      <c r="R23" s="23">
        <v>1</v>
      </c>
      <c r="S23" s="21">
        <f>Q23*R23</f>
        <v>105003.3798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</row>
    <row r="24" spans="1:115" s="37" customFormat="1" ht="12.75">
      <c r="A24" s="29"/>
      <c r="B24" s="30" t="s">
        <v>5</v>
      </c>
      <c r="C24" s="29"/>
      <c r="D24" s="38"/>
      <c r="E24" s="32"/>
      <c r="F24" s="29"/>
      <c r="G24" s="29"/>
      <c r="H24" s="29"/>
      <c r="I24" s="32"/>
      <c r="J24" s="32"/>
      <c r="K24" s="32"/>
      <c r="L24" s="32"/>
      <c r="M24" s="33"/>
      <c r="N24" s="32"/>
      <c r="O24" s="32"/>
      <c r="P24" s="32"/>
      <c r="Q24" s="32"/>
      <c r="R24" s="34">
        <f>SUM(R23:R23)</f>
        <v>1</v>
      </c>
      <c r="S24" s="35">
        <f>SUM(S23:S23)</f>
        <v>105003.3798</v>
      </c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</row>
    <row r="25" spans="1:115" s="37" customFormat="1" ht="12.75">
      <c r="A25" s="29"/>
      <c r="B25" s="30"/>
      <c r="C25" s="29"/>
      <c r="D25" s="38"/>
      <c r="E25" s="32"/>
      <c r="F25" s="29"/>
      <c r="G25" s="29"/>
      <c r="H25" s="29"/>
      <c r="I25" s="32"/>
      <c r="J25" s="32"/>
      <c r="K25" s="32"/>
      <c r="L25" s="32"/>
      <c r="M25" s="33"/>
      <c r="N25" s="32"/>
      <c r="O25" s="32"/>
      <c r="P25" s="32"/>
      <c r="Q25" s="32"/>
      <c r="R25" s="34"/>
      <c r="S25" s="35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</row>
    <row r="26" spans="1:115" ht="12.75">
      <c r="A26" s="15"/>
      <c r="B26" s="56" t="s">
        <v>25</v>
      </c>
      <c r="C26" s="57"/>
      <c r="D26" s="58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</row>
    <row r="27" spans="1:115" ht="12.75">
      <c r="A27" s="19">
        <v>1</v>
      </c>
      <c r="B27" s="27" t="s">
        <v>26</v>
      </c>
      <c r="C27" s="19">
        <v>4</v>
      </c>
      <c r="D27" s="19"/>
      <c r="E27" s="15"/>
      <c r="F27" s="19">
        <v>17697</v>
      </c>
      <c r="G27" s="20">
        <v>2.9</v>
      </c>
      <c r="H27" s="19">
        <v>1.71</v>
      </c>
      <c r="I27" s="15">
        <f>F27*G27*H27</f>
        <v>87759.423</v>
      </c>
      <c r="J27" s="15"/>
      <c r="K27" s="15"/>
      <c r="L27" s="15"/>
      <c r="M27" s="21"/>
      <c r="N27" s="15"/>
      <c r="O27" s="15"/>
      <c r="P27" s="15">
        <f>(I27+K27)*0.1</f>
        <v>8775.9423</v>
      </c>
      <c r="Q27" s="15">
        <f>I27+K27+M27+O27+P27</f>
        <v>96535.36529999999</v>
      </c>
      <c r="R27" s="23">
        <v>1</v>
      </c>
      <c r="S27" s="21">
        <f>Q27*R27</f>
        <v>96535.36529999999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</row>
    <row r="28" spans="1:115" ht="12.75">
      <c r="A28" s="19">
        <v>2</v>
      </c>
      <c r="B28" s="27" t="s">
        <v>81</v>
      </c>
      <c r="C28" s="19" t="s">
        <v>91</v>
      </c>
      <c r="D28" s="20" t="s">
        <v>175</v>
      </c>
      <c r="E28" s="15"/>
      <c r="F28" s="19">
        <v>17697</v>
      </c>
      <c r="G28" s="19">
        <v>3.32</v>
      </c>
      <c r="H28" s="19">
        <v>1.71</v>
      </c>
      <c r="I28" s="15">
        <f>F28*G28*H28</f>
        <v>100469.40839999999</v>
      </c>
      <c r="J28" s="15">
        <v>25</v>
      </c>
      <c r="K28" s="15">
        <f>I28*0.25</f>
        <v>25117.352099999996</v>
      </c>
      <c r="L28" s="15"/>
      <c r="M28" s="21"/>
      <c r="N28" s="15"/>
      <c r="O28" s="21"/>
      <c r="P28" s="15">
        <f>(I28+K28)*0.1</f>
        <v>12558.676049999998</v>
      </c>
      <c r="Q28" s="15">
        <f>I28+K28+M28+O28+P28</f>
        <v>138145.43654999998</v>
      </c>
      <c r="R28" s="22">
        <v>1</v>
      </c>
      <c r="S28" s="21">
        <f>Q28*R28</f>
        <v>138145.43654999998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</row>
    <row r="29" spans="1:115" s="37" customFormat="1" ht="12.75">
      <c r="A29" s="29"/>
      <c r="B29" s="30" t="s">
        <v>5</v>
      </c>
      <c r="C29" s="25"/>
      <c r="D29" s="31"/>
      <c r="E29" s="24"/>
      <c r="F29" s="24"/>
      <c r="G29" s="24"/>
      <c r="H29" s="24"/>
      <c r="I29" s="29"/>
      <c r="J29" s="29"/>
      <c r="K29" s="29"/>
      <c r="L29" s="32"/>
      <c r="M29" s="32"/>
      <c r="N29" s="32"/>
      <c r="O29" s="32"/>
      <c r="P29" s="33"/>
      <c r="Q29" s="32"/>
      <c r="R29" s="34">
        <f>SUM(R27:R28)</f>
        <v>2</v>
      </c>
      <c r="S29" s="35">
        <f>SUM(S27:S28)</f>
        <v>234680.80185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</row>
    <row r="30" spans="1:115" ht="12.75">
      <c r="A30" s="19"/>
      <c r="B30" s="27"/>
      <c r="C30" s="19"/>
      <c r="D30" s="20"/>
      <c r="E30" s="15"/>
      <c r="F30" s="19"/>
      <c r="G30" s="19"/>
      <c r="H30" s="19"/>
      <c r="I30" s="15"/>
      <c r="J30" s="15"/>
      <c r="K30" s="15"/>
      <c r="L30" s="26"/>
      <c r="M30" s="26"/>
      <c r="N30" s="15"/>
      <c r="O30" s="15"/>
      <c r="P30" s="15"/>
      <c r="Q30" s="15"/>
      <c r="R30" s="23"/>
      <c r="S30" s="1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</row>
    <row r="31" spans="1:115" ht="12.75">
      <c r="A31" s="19"/>
      <c r="B31" s="42" t="s">
        <v>28</v>
      </c>
      <c r="C31" s="19"/>
      <c r="D31" s="19"/>
      <c r="E31" s="15"/>
      <c r="F31" s="20"/>
      <c r="G31" s="20"/>
      <c r="H31" s="20"/>
      <c r="I31" s="20"/>
      <c r="J31" s="15"/>
      <c r="K31" s="15"/>
      <c r="L31" s="15"/>
      <c r="M31" s="15"/>
      <c r="N31" s="15"/>
      <c r="O31" s="15"/>
      <c r="P31" s="15"/>
      <c r="Q31" s="15"/>
      <c r="R31" s="43">
        <f>R13+R20+R24+R29</f>
        <v>7.75</v>
      </c>
      <c r="S31" s="44">
        <f>S13+S20+S24+S29</f>
        <v>1669498.81175625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</row>
    <row r="32" spans="1:115" ht="12.75">
      <c r="A32" s="1"/>
      <c r="B32" s="2"/>
      <c r="C32" s="1"/>
      <c r="D32" s="1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6"/>
      <c r="S32" s="4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</row>
    <row r="33" spans="1:115" ht="12.75">
      <c r="A33" s="1"/>
      <c r="B33" s="2"/>
      <c r="C33" s="1"/>
      <c r="D33" s="7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6"/>
      <c r="S33" s="4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</row>
    <row r="34" spans="1:115" ht="12.75">
      <c r="A34" s="1"/>
      <c r="B34" s="2"/>
      <c r="C34" s="1"/>
      <c r="D34" s="1"/>
      <c r="E34" s="8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4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</row>
    <row r="35" spans="1:115" ht="12.75">
      <c r="A35" s="1"/>
      <c r="B35" s="2"/>
      <c r="C35" s="1"/>
      <c r="D35" s="1"/>
      <c r="E35" s="8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  <c r="S35" s="4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</row>
    <row r="36" spans="1:115" ht="12.75">
      <c r="A36" s="1"/>
      <c r="B36" s="2"/>
      <c r="C36" s="1"/>
      <c r="D36" s="1"/>
      <c r="E36" s="8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  <c r="S36" s="4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</row>
    <row r="37" spans="1:115" ht="12.75">
      <c r="A37" s="1"/>
      <c r="B37" s="2"/>
      <c r="C37" s="1"/>
      <c r="D37" s="1"/>
      <c r="E37" s="8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  <c r="S37" s="4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</row>
    <row r="38" spans="1:115" ht="12.75">
      <c r="A38" s="1"/>
      <c r="B38" s="2"/>
      <c r="C38" s="1"/>
      <c r="D38" s="1"/>
      <c r="E38" s="8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  <c r="S38" s="4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</row>
    <row r="39" spans="1:115" ht="12.75">
      <c r="A39" s="1"/>
      <c r="B39" s="2"/>
      <c r="C39" s="1"/>
      <c r="D39" s="1"/>
      <c r="E39" s="8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6"/>
      <c r="S39" s="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</row>
    <row r="40" spans="1:115" ht="12.75">
      <c r="A40" s="1"/>
      <c r="B40" s="2"/>
      <c r="C40" s="1"/>
      <c r="D40" s="1"/>
      <c r="E40" s="8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  <c r="S40" s="4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</row>
    <row r="41" spans="1:115" ht="12.75">
      <c r="A41" s="1"/>
      <c r="B41" s="2"/>
      <c r="C41" s="1"/>
      <c r="D41" s="1"/>
      <c r="E41" s="8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  <c r="S41" s="4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</row>
    <row r="42" spans="1:115" ht="12.75">
      <c r="A42" s="1"/>
      <c r="B42" s="2"/>
      <c r="C42" s="1"/>
      <c r="D42" s="1"/>
      <c r="E42" s="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  <c r="S42" s="4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</row>
    <row r="43" spans="1:115" ht="12.75">
      <c r="A43" s="1"/>
      <c r="B43" s="2"/>
      <c r="C43" s="1"/>
      <c r="D43" s="1"/>
      <c r="E43" s="8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6"/>
      <c r="S43" s="4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</row>
    <row r="44" spans="1:115" ht="12.75">
      <c r="A44" s="1"/>
      <c r="B44" s="2"/>
      <c r="C44" s="1"/>
      <c r="D44" s="1"/>
      <c r="E44" s="8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6"/>
      <c r="S44" s="4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</row>
    <row r="45" spans="1:115" ht="12.75">
      <c r="A45" s="1"/>
      <c r="B45" s="2"/>
      <c r="C45" s="1"/>
      <c r="D45" s="1"/>
      <c r="E45" s="8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6"/>
      <c r="S45" s="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</row>
    <row r="46" spans="1:115" ht="12.75">
      <c r="A46" s="1"/>
      <c r="B46" s="2"/>
      <c r="C46" s="1"/>
      <c r="D46" s="1"/>
      <c r="E46" s="8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</row>
    <row r="47" spans="1:115" ht="12.75">
      <c r="A47" s="1"/>
      <c r="B47" s="2"/>
      <c r="C47" s="1"/>
      <c r="D47" s="1"/>
      <c r="E47" s="8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  <c r="S47" s="4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</row>
    <row r="48" spans="1:115" ht="12.75">
      <c r="A48" s="1"/>
      <c r="B48" s="2"/>
      <c r="C48" s="1"/>
      <c r="D48" s="1"/>
      <c r="E48" s="8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4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</row>
    <row r="49" spans="1:115" ht="12.75">
      <c r="A49" s="1"/>
      <c r="B49" s="2"/>
      <c r="C49" s="1"/>
      <c r="D49" s="1"/>
      <c r="E49" s="8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  <c r="S49" s="4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</row>
    <row r="50" spans="1:115" ht="12.75">
      <c r="A50" s="1"/>
      <c r="B50" s="2"/>
      <c r="C50" s="1"/>
      <c r="D50" s="1"/>
      <c r="E50" s="8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6"/>
      <c r="S50" s="4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</row>
    <row r="51" spans="1:115" ht="12.75">
      <c r="A51" s="1"/>
      <c r="B51" s="2"/>
      <c r="C51" s="1"/>
      <c r="D51" s="1"/>
      <c r="E51" s="8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"/>
      <c r="S51" s="4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</row>
    <row r="52" spans="1:115" ht="12.75">
      <c r="A52" s="1"/>
      <c r="B52" s="2"/>
      <c r="C52" s="1"/>
      <c r="D52" s="1"/>
      <c r="E52" s="8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  <c r="S52" s="4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</row>
    <row r="53" spans="1:115" ht="12.75">
      <c r="A53" s="1"/>
      <c r="B53" s="2"/>
      <c r="C53" s="1"/>
      <c r="D53" s="1"/>
      <c r="E53" s="8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6"/>
      <c r="S53" s="4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</row>
    <row r="54" spans="1:115" ht="12.75">
      <c r="A54" s="1"/>
      <c r="B54" s="2"/>
      <c r="C54" s="1"/>
      <c r="D54" s="1"/>
      <c r="E54" s="8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6"/>
      <c r="S54" s="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</row>
    <row r="55" spans="1:115" ht="12.75">
      <c r="A55" s="1"/>
      <c r="B55" s="2"/>
      <c r="C55" s="1"/>
      <c r="D55" s="1"/>
      <c r="E55" s="8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  <c r="S55" s="4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</row>
    <row r="56" spans="1:115" ht="12.75">
      <c r="A56" s="1"/>
      <c r="B56" s="2"/>
      <c r="C56" s="1"/>
      <c r="D56" s="1"/>
      <c r="E56" s="8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4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</row>
    <row r="57" spans="1:115" ht="12.75">
      <c r="A57" s="1"/>
      <c r="B57" s="2"/>
      <c r="C57" s="1"/>
      <c r="D57" s="1"/>
      <c r="E57" s="8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6"/>
      <c r="S57" s="4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</row>
    <row r="58" spans="1:115" ht="12.75">
      <c r="A58" s="1"/>
      <c r="B58" s="2"/>
      <c r="C58" s="1"/>
      <c r="D58" s="1"/>
      <c r="E58" s="8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6"/>
      <c r="S58" s="4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</row>
    <row r="59" spans="1:115" ht="12.75">
      <c r="A59" s="1"/>
      <c r="B59" s="2"/>
      <c r="C59" s="1"/>
      <c r="D59" s="1"/>
      <c r="E59" s="8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6"/>
      <c r="S59" s="4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</row>
    <row r="60" spans="1:115" ht="12.75">
      <c r="A60" s="1"/>
      <c r="B60" s="2"/>
      <c r="C60" s="1"/>
      <c r="D60" s="1"/>
      <c r="E60" s="8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6"/>
      <c r="S60" s="4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</row>
    <row r="61" spans="1:115" ht="12.75">
      <c r="A61" s="1"/>
      <c r="B61" s="2"/>
      <c r="C61" s="1"/>
      <c r="D61" s="1"/>
      <c r="E61" s="8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6"/>
      <c r="S61" s="4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</row>
    <row r="62" spans="1:115" ht="12.75">
      <c r="A62" s="1"/>
      <c r="B62" s="2"/>
      <c r="C62" s="1"/>
      <c r="D62" s="1"/>
      <c r="E62" s="8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6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</row>
    <row r="63" spans="1:115" ht="12.75">
      <c r="A63" s="1"/>
      <c r="B63" s="2"/>
      <c r="C63" s="1"/>
      <c r="D63" s="1"/>
      <c r="E63" s="8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4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</row>
    <row r="64" spans="1:115" ht="12.75">
      <c r="A64" s="1"/>
      <c r="B64" s="2"/>
      <c r="C64" s="1"/>
      <c r="D64" s="1"/>
      <c r="E64" s="8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6"/>
      <c r="S64" s="4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</row>
    <row r="65" spans="1:115" ht="12.75">
      <c r="A65" s="1"/>
      <c r="B65" s="2"/>
      <c r="C65" s="1"/>
      <c r="D65" s="1"/>
      <c r="E65" s="8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6"/>
      <c r="S65" s="4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</row>
    <row r="66" spans="1:115" ht="12.75">
      <c r="A66" s="1"/>
      <c r="B66" s="2"/>
      <c r="C66" s="1"/>
      <c r="D66" s="1"/>
      <c r="E66" s="8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6"/>
      <c r="S66" s="4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</row>
    <row r="67" spans="1:115" ht="12.75">
      <c r="A67" s="1"/>
      <c r="B67" s="2"/>
      <c r="C67" s="1"/>
      <c r="D67" s="1"/>
      <c r="E67" s="8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  <c r="S67" s="4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</row>
    <row r="68" spans="1:115" ht="12.75">
      <c r="A68" s="1"/>
      <c r="B68" s="2"/>
      <c r="C68" s="1"/>
      <c r="D68" s="1"/>
      <c r="E68" s="8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  <c r="S68" s="4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</row>
    <row r="69" spans="1:115" ht="12.75">
      <c r="A69" s="1"/>
      <c r="B69" s="2"/>
      <c r="C69" s="1"/>
      <c r="D69" s="1"/>
      <c r="E69" s="8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6"/>
      <c r="S69" s="4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</row>
    <row r="70" spans="1:115" ht="12.75">
      <c r="A70" s="1"/>
      <c r="B70" s="2"/>
      <c r="C70" s="1"/>
      <c r="D70" s="1"/>
      <c r="E70" s="8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4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</row>
    <row r="71" spans="1:115" ht="12.75">
      <c r="A71" s="1"/>
      <c r="B71" s="2"/>
      <c r="C71" s="1"/>
      <c r="D71" s="1"/>
      <c r="E71" s="8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6"/>
      <c r="S71" s="4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</row>
    <row r="72" spans="1:115" ht="12.75">
      <c r="A72" s="1"/>
      <c r="B72" s="2"/>
      <c r="C72" s="1"/>
      <c r="D72" s="1"/>
      <c r="E72" s="8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6"/>
      <c r="S72" s="4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</row>
    <row r="73" spans="1:115" ht="12.75">
      <c r="A73" s="1"/>
      <c r="B73" s="2"/>
      <c r="C73" s="1"/>
      <c r="D73" s="1"/>
      <c r="E73" s="8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6"/>
      <c r="S73" s="4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</row>
    <row r="74" spans="1:115" ht="12.75">
      <c r="A74" s="1"/>
      <c r="B74" s="2"/>
      <c r="C74" s="1"/>
      <c r="D74" s="1"/>
      <c r="E74" s="8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6"/>
      <c r="S74" s="4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</row>
    <row r="75" spans="1:115" ht="12.75">
      <c r="A75" s="1"/>
      <c r="B75" s="2"/>
      <c r="C75" s="1"/>
      <c r="D75" s="1"/>
      <c r="E75" s="8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6"/>
      <c r="S75" s="4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</row>
    <row r="76" spans="1:115" ht="12.75">
      <c r="A76" s="1"/>
      <c r="B76" s="2"/>
      <c r="C76" s="1"/>
      <c r="D76" s="1"/>
      <c r="E76" s="8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6"/>
      <c r="S76" s="4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</row>
    <row r="77" spans="1:115" ht="12.75">
      <c r="A77" s="1"/>
      <c r="B77" s="2"/>
      <c r="C77" s="1"/>
      <c r="D77" s="1"/>
      <c r="E77" s="8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6"/>
      <c r="S77" s="4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</row>
    <row r="78" spans="1:115" ht="12.75">
      <c r="A78" s="1"/>
      <c r="B78" s="2"/>
      <c r="C78" s="1"/>
      <c r="D78" s="1"/>
      <c r="E78" s="8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6"/>
      <c r="S78" s="4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</row>
    <row r="79" spans="1:115" ht="12.75">
      <c r="A79" s="1"/>
      <c r="B79" s="2"/>
      <c r="C79" s="1"/>
      <c r="D79" s="1"/>
      <c r="E79" s="8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6"/>
      <c r="S79" s="4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</row>
    <row r="80" spans="1:115" ht="12.75">
      <c r="A80" s="1"/>
      <c r="B80" s="2"/>
      <c r="C80" s="1"/>
      <c r="D80" s="1"/>
      <c r="E80" s="8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6"/>
      <c r="S80" s="4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</row>
    <row r="81" spans="1:115" ht="12.75">
      <c r="A81" s="1"/>
      <c r="B81" s="2"/>
      <c r="C81" s="1"/>
      <c r="D81" s="1"/>
      <c r="E81" s="8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4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</row>
    <row r="82" spans="1:115" ht="12.75">
      <c r="A82" s="1"/>
      <c r="B82" s="2"/>
      <c r="C82" s="1"/>
      <c r="D82" s="1"/>
      <c r="E82" s="8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6"/>
      <c r="S82" s="4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</row>
    <row r="83" spans="1:115" ht="12.75">
      <c r="A83" s="1"/>
      <c r="B83" s="2"/>
      <c r="C83" s="1"/>
      <c r="D83" s="1"/>
      <c r="E83" s="8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6"/>
      <c r="S83" s="4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</row>
    <row r="84" spans="1:115" ht="12.75">
      <c r="A84" s="1"/>
      <c r="B84" s="2"/>
      <c r="C84" s="1"/>
      <c r="D84" s="1"/>
      <c r="E84" s="8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6"/>
      <c r="S84" s="4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</row>
    <row r="85" spans="1:115" ht="12.75">
      <c r="A85" s="1"/>
      <c r="B85" s="2"/>
      <c r="C85" s="1"/>
      <c r="D85" s="1"/>
      <c r="E85" s="8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6"/>
      <c r="S85" s="4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</sheetData>
  <sheetProtection/>
  <mergeCells count="24">
    <mergeCell ref="B26:D26"/>
    <mergeCell ref="Q9:Q10"/>
    <mergeCell ref="B11:D11"/>
    <mergeCell ref="B15:D15"/>
    <mergeCell ref="I7:Q7"/>
    <mergeCell ref="F7:F10"/>
    <mergeCell ref="G7:G10"/>
    <mergeCell ref="H7:H10"/>
    <mergeCell ref="J8:Q8"/>
    <mergeCell ref="J9:K9"/>
    <mergeCell ref="L9:M9"/>
    <mergeCell ref="N9:O9"/>
    <mergeCell ref="P9:P10"/>
    <mergeCell ref="B22:D22"/>
    <mergeCell ref="A3:S3"/>
    <mergeCell ref="C5:O5"/>
    <mergeCell ref="A7:A10"/>
    <mergeCell ref="B7:B10"/>
    <mergeCell ref="C7:C10"/>
    <mergeCell ref="D7:D10"/>
    <mergeCell ref="E7:E10"/>
    <mergeCell ref="R7:R10"/>
    <mergeCell ref="S7:S10"/>
    <mergeCell ref="I8:I10"/>
  </mergeCells>
  <printOptions/>
  <pageMargins left="0" right="0" top="0.7480314960629921" bottom="0" header="0.31496062992125984" footer="0.31496062992125984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DK124"/>
  <sheetViews>
    <sheetView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2.75390625" style="7" customWidth="1"/>
    <col min="2" max="2" width="14.625" style="0" customWidth="1"/>
    <col min="3" max="3" width="6.375" style="7" customWidth="1"/>
    <col min="4" max="4" width="7.625" style="0" customWidth="1"/>
    <col min="5" max="5" width="5.75390625" style="9" customWidth="1"/>
    <col min="6" max="6" width="6.875" style="0" customWidth="1"/>
    <col min="7" max="8" width="6.75390625" style="0" customWidth="1"/>
    <col min="9" max="9" width="8.875" style="0" customWidth="1"/>
    <col min="10" max="10" width="4.125" style="0" customWidth="1"/>
    <col min="11" max="11" width="5.75390625" style="0" customWidth="1"/>
    <col min="12" max="12" width="4.75390625" style="0" customWidth="1"/>
    <col min="13" max="13" width="6.25390625" style="0" customWidth="1"/>
    <col min="14" max="14" width="5.125" style="0" customWidth="1"/>
    <col min="15" max="15" width="6.75390625" style="0" customWidth="1"/>
    <col min="16" max="16" width="9.00390625" style="0" customWidth="1"/>
    <col min="17" max="17" width="9.375" style="0" customWidth="1"/>
    <col min="18" max="18" width="10.125" style="10" customWidth="1"/>
    <col min="19" max="19" width="12.625" style="7" customWidth="1"/>
    <col min="20" max="20" width="7.375" style="0" customWidth="1"/>
    <col min="21" max="21" width="8.375" style="0" customWidth="1"/>
  </cols>
  <sheetData>
    <row r="1" spans="18:19" ht="12.75">
      <c r="R1"/>
      <c r="S1"/>
    </row>
    <row r="2" spans="18:19" ht="12.75">
      <c r="R2"/>
      <c r="S2"/>
    </row>
    <row r="3" spans="1:115" ht="15.75">
      <c r="A3" s="77" t="s">
        <v>147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</row>
    <row r="4" spans="9:115" ht="15">
      <c r="I4" s="13" t="s">
        <v>169</v>
      </c>
      <c r="J4" s="13"/>
      <c r="K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</row>
    <row r="5" spans="3:115" ht="12.75">
      <c r="C5" s="79" t="s">
        <v>117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</row>
    <row r="6" spans="3:115" ht="12.75">
      <c r="C6" s="49"/>
      <c r="E6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</row>
    <row r="7" spans="9:115" ht="15">
      <c r="I7" s="13"/>
      <c r="J7" s="13"/>
      <c r="K7" s="13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</row>
    <row r="8" spans="1:115" ht="12.75" customHeight="1">
      <c r="A8" s="66" t="s">
        <v>2</v>
      </c>
      <c r="B8" s="66" t="s">
        <v>0</v>
      </c>
      <c r="C8" s="81" t="s">
        <v>9</v>
      </c>
      <c r="D8" s="66" t="s">
        <v>12</v>
      </c>
      <c r="E8" s="69" t="s">
        <v>13</v>
      </c>
      <c r="F8" s="81" t="s">
        <v>16</v>
      </c>
      <c r="G8" s="78" t="s">
        <v>17</v>
      </c>
      <c r="H8" s="78" t="s">
        <v>155</v>
      </c>
      <c r="I8" s="59" t="s">
        <v>1</v>
      </c>
      <c r="J8" s="60"/>
      <c r="K8" s="60"/>
      <c r="L8" s="60"/>
      <c r="M8" s="60"/>
      <c r="N8" s="60"/>
      <c r="O8" s="60"/>
      <c r="P8" s="60"/>
      <c r="Q8" s="61"/>
      <c r="R8" s="74" t="s">
        <v>10</v>
      </c>
      <c r="S8" s="62" t="s">
        <v>18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</row>
    <row r="9" spans="1:115" ht="12.75">
      <c r="A9" s="67"/>
      <c r="B9" s="67"/>
      <c r="C9" s="82"/>
      <c r="D9" s="67"/>
      <c r="E9" s="69"/>
      <c r="F9" s="82"/>
      <c r="G9" s="70"/>
      <c r="H9" s="70"/>
      <c r="I9" s="62" t="s">
        <v>6</v>
      </c>
      <c r="J9" s="65" t="s">
        <v>19</v>
      </c>
      <c r="K9" s="65"/>
      <c r="L9" s="65"/>
      <c r="M9" s="65"/>
      <c r="N9" s="65"/>
      <c r="O9" s="65"/>
      <c r="P9" s="65"/>
      <c r="Q9" s="65"/>
      <c r="R9" s="75"/>
      <c r="S9" s="63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</row>
    <row r="10" spans="1:115" ht="39" customHeight="1">
      <c r="A10" s="67"/>
      <c r="B10" s="67"/>
      <c r="C10" s="81"/>
      <c r="D10" s="67"/>
      <c r="E10" s="69"/>
      <c r="F10" s="81"/>
      <c r="G10" s="70"/>
      <c r="H10" s="70"/>
      <c r="I10" s="63"/>
      <c r="J10" s="83" t="s">
        <v>20</v>
      </c>
      <c r="K10" s="83"/>
      <c r="L10" s="64" t="s">
        <v>15</v>
      </c>
      <c r="M10" s="64"/>
      <c r="N10" s="90" t="s">
        <v>4</v>
      </c>
      <c r="O10" s="91"/>
      <c r="P10" s="70" t="s">
        <v>86</v>
      </c>
      <c r="Q10" s="70" t="s">
        <v>11</v>
      </c>
      <c r="R10" s="75"/>
      <c r="S10" s="63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</row>
    <row r="11" spans="1:115" ht="39.75" customHeight="1">
      <c r="A11" s="68"/>
      <c r="B11" s="68"/>
      <c r="C11" s="81"/>
      <c r="D11" s="68"/>
      <c r="E11" s="69"/>
      <c r="F11" s="81"/>
      <c r="G11" s="71"/>
      <c r="H11" s="71"/>
      <c r="I11" s="64"/>
      <c r="J11" s="14" t="s">
        <v>21</v>
      </c>
      <c r="K11" s="14" t="s">
        <v>7</v>
      </c>
      <c r="L11" s="14" t="s">
        <v>8</v>
      </c>
      <c r="M11" s="14" t="s">
        <v>7</v>
      </c>
      <c r="N11" s="14" t="s">
        <v>8</v>
      </c>
      <c r="O11" s="14" t="s">
        <v>7</v>
      </c>
      <c r="P11" s="71"/>
      <c r="Q11" s="71"/>
      <c r="R11" s="76"/>
      <c r="S11" s="64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</row>
    <row r="12" spans="1:115" ht="12.75">
      <c r="A12" s="15"/>
      <c r="B12" s="56" t="s">
        <v>22</v>
      </c>
      <c r="C12" s="57"/>
      <c r="D12" s="58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46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</row>
    <row r="13" spans="1:115" ht="15.75" customHeight="1">
      <c r="A13" s="19">
        <v>1</v>
      </c>
      <c r="B13" s="27" t="s">
        <v>66</v>
      </c>
      <c r="C13" s="19" t="s">
        <v>89</v>
      </c>
      <c r="D13" s="20" t="s">
        <v>176</v>
      </c>
      <c r="E13" s="15"/>
      <c r="F13" s="19">
        <v>17697</v>
      </c>
      <c r="G13" s="19">
        <v>3.65</v>
      </c>
      <c r="H13" s="19">
        <v>2.34</v>
      </c>
      <c r="I13" s="15">
        <f>F13*G13*H13</f>
        <v>151150.077</v>
      </c>
      <c r="J13" s="15">
        <v>25</v>
      </c>
      <c r="K13" s="15">
        <f>I13*0.25</f>
        <v>37787.51925</v>
      </c>
      <c r="L13" s="15">
        <v>150</v>
      </c>
      <c r="M13" s="21">
        <f>L13*F13/100</f>
        <v>26545.5</v>
      </c>
      <c r="N13" s="15"/>
      <c r="O13" s="21"/>
      <c r="P13" s="21">
        <f>(I13+K13)*0.1</f>
        <v>18893.759625000002</v>
      </c>
      <c r="Q13" s="15">
        <f>I13+K13+M13+O13+P13</f>
        <v>234376.855875</v>
      </c>
      <c r="R13" s="22">
        <v>0.75</v>
      </c>
      <c r="S13" s="47">
        <f>Q13*R13</f>
        <v>175782.64190625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</row>
    <row r="14" spans="1:115" ht="15" customHeight="1">
      <c r="A14" s="19">
        <v>2</v>
      </c>
      <c r="B14" s="27" t="s">
        <v>118</v>
      </c>
      <c r="C14" s="19" t="s">
        <v>89</v>
      </c>
      <c r="D14" s="20" t="s">
        <v>176</v>
      </c>
      <c r="E14" s="15"/>
      <c r="F14" s="19">
        <v>17697</v>
      </c>
      <c r="G14" s="19">
        <v>3.65</v>
      </c>
      <c r="H14" s="19">
        <v>2.34</v>
      </c>
      <c r="I14" s="15">
        <f>F14*G14*H14</f>
        <v>151150.077</v>
      </c>
      <c r="J14" s="15">
        <v>25</v>
      </c>
      <c r="K14" s="15">
        <f>I14*0.25</f>
        <v>37787.51925</v>
      </c>
      <c r="L14" s="15"/>
      <c r="M14" s="21"/>
      <c r="N14" s="15"/>
      <c r="O14" s="21"/>
      <c r="P14" s="21">
        <f>(I14+K14)*0.1</f>
        <v>18893.759625000002</v>
      </c>
      <c r="Q14" s="15">
        <f>I14+K14+M14+O14+P14</f>
        <v>207831.355875</v>
      </c>
      <c r="R14" s="22">
        <v>0.25</v>
      </c>
      <c r="S14" s="47">
        <f>Q14*R14</f>
        <v>51957.83896875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</row>
    <row r="15" spans="1:115" ht="15" customHeight="1">
      <c r="A15" s="19">
        <v>3</v>
      </c>
      <c r="B15" s="27" t="s">
        <v>66</v>
      </c>
      <c r="C15" s="19" t="s">
        <v>89</v>
      </c>
      <c r="D15" s="20" t="s">
        <v>177</v>
      </c>
      <c r="E15" s="15"/>
      <c r="F15" s="19">
        <v>17697</v>
      </c>
      <c r="G15" s="19">
        <v>3.73</v>
      </c>
      <c r="H15" s="19">
        <v>2.34</v>
      </c>
      <c r="I15" s="15">
        <f>F15*G15*H15</f>
        <v>154462.95539999998</v>
      </c>
      <c r="J15" s="15">
        <v>25</v>
      </c>
      <c r="K15" s="15">
        <f>I15*0.25</f>
        <v>38615.738849999994</v>
      </c>
      <c r="L15" s="15">
        <v>150</v>
      </c>
      <c r="M15" s="21">
        <f>L15*F15/100</f>
        <v>26545.5</v>
      </c>
      <c r="N15" s="15"/>
      <c r="O15" s="21"/>
      <c r="P15" s="21">
        <f>(I15+K15)*0.1</f>
        <v>19307.869424999997</v>
      </c>
      <c r="Q15" s="15">
        <f>I15+K15+M15+O15+P15</f>
        <v>238932.06367499998</v>
      </c>
      <c r="R15" s="22">
        <v>1</v>
      </c>
      <c r="S15" s="47">
        <f>Q15*R15</f>
        <v>238932.06367499998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</row>
    <row r="16" spans="1:115" ht="12.75">
      <c r="A16" s="29"/>
      <c r="B16" s="30" t="s">
        <v>5</v>
      </c>
      <c r="C16" s="25"/>
      <c r="D16" s="31"/>
      <c r="E16" s="24"/>
      <c r="F16" s="24"/>
      <c r="G16" s="24"/>
      <c r="H16" s="24"/>
      <c r="I16" s="29"/>
      <c r="J16" s="29"/>
      <c r="K16" s="29"/>
      <c r="L16" s="32"/>
      <c r="M16" s="32"/>
      <c r="N16" s="32"/>
      <c r="O16" s="32"/>
      <c r="P16" s="32"/>
      <c r="Q16" s="32"/>
      <c r="R16" s="34">
        <f>SUM(R13:R15)</f>
        <v>2</v>
      </c>
      <c r="S16" s="48">
        <f>SUM(S13:S15)</f>
        <v>466672.54455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</row>
    <row r="17" spans="1:115" ht="12.75">
      <c r="A17" s="19"/>
      <c r="B17" s="27"/>
      <c r="C17" s="19"/>
      <c r="D17" s="19"/>
      <c r="E17" s="15"/>
      <c r="F17" s="19"/>
      <c r="G17" s="19"/>
      <c r="H17" s="19"/>
      <c r="I17" s="15"/>
      <c r="J17" s="15"/>
      <c r="K17" s="15"/>
      <c r="L17" s="15"/>
      <c r="M17" s="15"/>
      <c r="N17" s="15"/>
      <c r="O17" s="15"/>
      <c r="P17" s="15"/>
      <c r="Q17" s="15"/>
      <c r="R17" s="23"/>
      <c r="S17" s="46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</row>
    <row r="18" spans="1:115" ht="12.75">
      <c r="A18" s="19"/>
      <c r="B18" s="56" t="s">
        <v>23</v>
      </c>
      <c r="C18" s="57"/>
      <c r="D18" s="58"/>
      <c r="E18" s="15"/>
      <c r="F18" s="19"/>
      <c r="G18" s="19"/>
      <c r="H18" s="19"/>
      <c r="I18" s="15"/>
      <c r="J18" s="15"/>
      <c r="K18" s="15"/>
      <c r="L18" s="15"/>
      <c r="M18" s="15"/>
      <c r="N18" s="15"/>
      <c r="O18" s="15"/>
      <c r="P18" s="15"/>
      <c r="Q18" s="15"/>
      <c r="R18" s="23"/>
      <c r="S18" s="46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</row>
    <row r="19" spans="1:115" ht="15" customHeight="1">
      <c r="A19" s="19">
        <v>1</v>
      </c>
      <c r="B19" s="54" t="s">
        <v>24</v>
      </c>
      <c r="C19" s="19">
        <v>4</v>
      </c>
      <c r="D19" s="20"/>
      <c r="E19" s="15"/>
      <c r="F19" s="19">
        <v>17697</v>
      </c>
      <c r="G19" s="20">
        <v>2.9</v>
      </c>
      <c r="H19" s="20">
        <v>1.86</v>
      </c>
      <c r="I19" s="15">
        <f>F19*G19*H19</f>
        <v>95457.618</v>
      </c>
      <c r="J19" s="15"/>
      <c r="K19" s="15"/>
      <c r="L19" s="15"/>
      <c r="M19" s="15"/>
      <c r="N19" s="15"/>
      <c r="O19" s="15"/>
      <c r="P19" s="21">
        <f>(I19+K19)*0.1</f>
        <v>9545.7618</v>
      </c>
      <c r="Q19" s="15">
        <f>I19+K19+M19+O19+P19</f>
        <v>105003.3798</v>
      </c>
      <c r="R19" s="23">
        <v>1</v>
      </c>
      <c r="S19" s="47">
        <f>Q19*R19</f>
        <v>105003.3798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</row>
    <row r="20" spans="1:115" ht="12.75">
      <c r="A20" s="29"/>
      <c r="B20" s="30" t="s">
        <v>5</v>
      </c>
      <c r="C20" s="29"/>
      <c r="D20" s="38"/>
      <c r="E20" s="32"/>
      <c r="F20" s="29"/>
      <c r="G20" s="29"/>
      <c r="H20" s="29"/>
      <c r="I20" s="32"/>
      <c r="J20" s="32"/>
      <c r="K20" s="32"/>
      <c r="L20" s="32"/>
      <c r="M20" s="32"/>
      <c r="N20" s="32"/>
      <c r="O20" s="32"/>
      <c r="P20" s="32"/>
      <c r="Q20" s="32"/>
      <c r="R20" s="34">
        <f>SUM(R19:R19)</f>
        <v>1</v>
      </c>
      <c r="S20" s="48">
        <f>SUM(S19:S19)</f>
        <v>105003.3798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</row>
    <row r="21" spans="1:115" ht="12.75">
      <c r="A21" s="29"/>
      <c r="B21" s="30"/>
      <c r="C21" s="29"/>
      <c r="D21" s="38"/>
      <c r="E21" s="32"/>
      <c r="F21" s="29"/>
      <c r="G21" s="29"/>
      <c r="H21" s="29"/>
      <c r="I21" s="32"/>
      <c r="J21" s="32"/>
      <c r="K21" s="32"/>
      <c r="L21" s="32"/>
      <c r="M21" s="32"/>
      <c r="N21" s="32"/>
      <c r="O21" s="32"/>
      <c r="P21" s="32"/>
      <c r="Q21" s="32"/>
      <c r="R21" s="34"/>
      <c r="S21" s="48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</row>
    <row r="22" spans="1:115" ht="12.75">
      <c r="A22" s="15"/>
      <c r="B22" s="56" t="s">
        <v>25</v>
      </c>
      <c r="C22" s="57"/>
      <c r="D22" s="58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46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</row>
    <row r="23" spans="1:115" ht="12.75">
      <c r="A23" s="19">
        <v>1</v>
      </c>
      <c r="B23" s="27" t="s">
        <v>26</v>
      </c>
      <c r="C23" s="19">
        <v>4</v>
      </c>
      <c r="D23" s="19"/>
      <c r="E23" s="15"/>
      <c r="F23" s="19">
        <v>17697</v>
      </c>
      <c r="G23" s="19">
        <v>2.9</v>
      </c>
      <c r="H23" s="19">
        <v>1.71</v>
      </c>
      <c r="I23" s="15">
        <f>F23*G23*H23</f>
        <v>87759.423</v>
      </c>
      <c r="J23" s="15"/>
      <c r="K23" s="15"/>
      <c r="L23" s="15"/>
      <c r="M23" s="15"/>
      <c r="N23" s="15">
        <v>20</v>
      </c>
      <c r="O23" s="21">
        <f>N23*F23/100</f>
        <v>3539.4</v>
      </c>
      <c r="P23" s="21">
        <f>(I23+K23)*0.1</f>
        <v>8775.9423</v>
      </c>
      <c r="Q23" s="15">
        <f>I23+K23+M23+O23+P23</f>
        <v>100074.76529999998</v>
      </c>
      <c r="R23" s="23">
        <v>1</v>
      </c>
      <c r="S23" s="47">
        <f>Q23*R23</f>
        <v>100074.76529999998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</row>
    <row r="24" spans="1:115" ht="12.75">
      <c r="A24" s="29"/>
      <c r="B24" s="30" t="s">
        <v>5</v>
      </c>
      <c r="C24" s="25"/>
      <c r="D24" s="31"/>
      <c r="E24" s="24"/>
      <c r="F24" s="24"/>
      <c r="G24" s="24"/>
      <c r="H24" s="24"/>
      <c r="I24" s="29"/>
      <c r="J24" s="29"/>
      <c r="K24" s="29"/>
      <c r="L24" s="32"/>
      <c r="M24" s="32"/>
      <c r="N24" s="32"/>
      <c r="O24" s="33"/>
      <c r="P24" s="33"/>
      <c r="Q24" s="32"/>
      <c r="R24" s="34">
        <f>SUM(R23:R23)</f>
        <v>1</v>
      </c>
      <c r="S24" s="48">
        <f>SUM(S23:S23)</f>
        <v>100074.76529999998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</row>
    <row r="25" spans="1:115" ht="12.75">
      <c r="A25" s="19"/>
      <c r="B25" s="27"/>
      <c r="C25" s="19"/>
      <c r="D25" s="20"/>
      <c r="E25" s="15"/>
      <c r="F25" s="19"/>
      <c r="G25" s="19"/>
      <c r="H25" s="19"/>
      <c r="I25" s="15"/>
      <c r="J25" s="15"/>
      <c r="K25" s="15"/>
      <c r="L25" s="15"/>
      <c r="M25" s="15"/>
      <c r="N25" s="15"/>
      <c r="O25" s="15"/>
      <c r="P25" s="15"/>
      <c r="Q25" s="15"/>
      <c r="R25" s="23"/>
      <c r="S25" s="1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</row>
    <row r="26" spans="1:115" ht="12.75">
      <c r="A26" s="19"/>
      <c r="B26" s="42" t="s">
        <v>28</v>
      </c>
      <c r="C26" s="19"/>
      <c r="D26" s="19"/>
      <c r="E26" s="15"/>
      <c r="F26" s="20"/>
      <c r="G26" s="20"/>
      <c r="H26" s="20"/>
      <c r="I26" s="20"/>
      <c r="J26" s="15"/>
      <c r="K26" s="15"/>
      <c r="L26" s="15"/>
      <c r="M26" s="15"/>
      <c r="N26" s="15"/>
      <c r="O26" s="15"/>
      <c r="P26" s="15"/>
      <c r="Q26" s="15"/>
      <c r="R26" s="43">
        <f>R16+R20+R24</f>
        <v>4</v>
      </c>
      <c r="S26" s="44">
        <f>S16+S20+S24</f>
        <v>671750.68965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</row>
    <row r="27" spans="1:115" ht="12.75">
      <c r="A27" s="1"/>
      <c r="B27" s="2"/>
      <c r="C27" s="1"/>
      <c r="D27" s="1"/>
      <c r="E27" s="8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  <c r="S27" s="4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</row>
    <row r="28" spans="1:115" ht="12.75">
      <c r="A28" s="1"/>
      <c r="B28" s="2"/>
      <c r="C28" s="1"/>
      <c r="D28" s="1"/>
      <c r="E28" s="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</row>
    <row r="29" spans="1:115" ht="12.75">
      <c r="A29" s="1"/>
      <c r="B29" s="2"/>
      <c r="C29" s="1"/>
      <c r="D29" s="1"/>
      <c r="E29" s="8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  <c r="S29" s="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</row>
    <row r="30" spans="1:115" ht="12.75">
      <c r="A30" s="1"/>
      <c r="B30" s="2"/>
      <c r="C30" s="1"/>
      <c r="D30" s="1"/>
      <c r="E30" s="8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</row>
    <row r="31" spans="1:115" ht="12.75">
      <c r="A31" s="1"/>
      <c r="B31" s="2"/>
      <c r="C31" s="1"/>
      <c r="D31" s="1"/>
      <c r="E31" s="8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4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</row>
    <row r="32" spans="1:115" ht="12.75">
      <c r="A32" s="1"/>
      <c r="B32" s="2"/>
      <c r="C32" s="1"/>
      <c r="D32" s="1"/>
      <c r="E32" s="8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4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</row>
    <row r="33" spans="1:115" ht="12.75">
      <c r="A33" s="1"/>
      <c r="B33" s="2"/>
      <c r="C33" s="1"/>
      <c r="D33" s="1"/>
      <c r="E33" s="8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4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</row>
    <row r="34" spans="1:115" ht="12.75">
      <c r="A34" s="1"/>
      <c r="B34" s="2"/>
      <c r="C34" s="1"/>
      <c r="D34" s="1"/>
      <c r="E34" s="8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4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</row>
    <row r="35" spans="1:115" ht="12.75">
      <c r="A35" s="1"/>
      <c r="B35" s="2"/>
      <c r="C35" s="1"/>
      <c r="D35" s="1"/>
      <c r="E35" s="8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  <c r="S35" s="4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</row>
    <row r="36" spans="1:115" ht="12.75">
      <c r="A36" s="1"/>
      <c r="B36" s="2"/>
      <c r="C36" s="1"/>
      <c r="D36" s="1"/>
      <c r="E36" s="8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  <c r="S36" s="4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</row>
    <row r="37" spans="1:115" ht="12.75">
      <c r="A37" s="1"/>
      <c r="B37" s="2"/>
      <c r="C37" s="1"/>
      <c r="D37" s="1"/>
      <c r="E37" s="8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  <c r="S37" s="4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</row>
    <row r="38" spans="1:115" ht="12.75">
      <c r="A38" s="1"/>
      <c r="B38" s="2"/>
      <c r="C38" s="1"/>
      <c r="D38" s="1"/>
      <c r="E38" s="8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  <c r="S38" s="4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</row>
    <row r="39" spans="1:115" ht="12.75">
      <c r="A39" s="1"/>
      <c r="B39" s="2"/>
      <c r="C39" s="1"/>
      <c r="D39" s="1"/>
      <c r="E39" s="8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6"/>
      <c r="S39" s="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</row>
    <row r="40" spans="1:115" ht="12.75">
      <c r="A40" s="1"/>
      <c r="B40" s="2"/>
      <c r="C40" s="1"/>
      <c r="D40" s="1"/>
      <c r="E40" s="8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  <c r="S40" s="4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</row>
    <row r="41" spans="1:115" ht="12.75">
      <c r="A41" s="1"/>
      <c r="B41" s="2"/>
      <c r="C41" s="1"/>
      <c r="D41" s="1"/>
      <c r="E41" s="8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  <c r="S41" s="4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</row>
    <row r="42" spans="1:115" ht="12.75">
      <c r="A42" s="1"/>
      <c r="B42" s="2"/>
      <c r="C42" s="1"/>
      <c r="D42" s="1"/>
      <c r="E42" s="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  <c r="S42" s="4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</row>
    <row r="43" spans="1:115" ht="12.75">
      <c r="A43" s="1"/>
      <c r="B43" s="2"/>
      <c r="C43" s="1"/>
      <c r="D43" s="1"/>
      <c r="E43" s="8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6"/>
      <c r="S43" s="4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</row>
    <row r="44" spans="1:115" ht="12.75">
      <c r="A44" s="1"/>
      <c r="B44" s="2"/>
      <c r="C44" s="1"/>
      <c r="D44" s="1"/>
      <c r="E44" s="8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6"/>
      <c r="S44" s="4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</row>
    <row r="45" spans="1:115" ht="12.75">
      <c r="A45" s="1"/>
      <c r="B45" s="2"/>
      <c r="C45" s="1"/>
      <c r="D45" s="1"/>
      <c r="E45" s="8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6"/>
      <c r="S45" s="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</row>
    <row r="46" spans="1:115" ht="12.75">
      <c r="A46" s="1"/>
      <c r="B46" s="2"/>
      <c r="C46" s="1"/>
      <c r="D46" s="1"/>
      <c r="E46" s="8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</row>
    <row r="47" spans="1:115" ht="12.75">
      <c r="A47" s="1"/>
      <c r="B47" s="2"/>
      <c r="C47" s="1"/>
      <c r="D47" s="1"/>
      <c r="E47" s="8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  <c r="S47" s="4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</row>
    <row r="48" spans="1:115" ht="12.75">
      <c r="A48" s="1"/>
      <c r="B48" s="2"/>
      <c r="C48" s="1"/>
      <c r="D48" s="1"/>
      <c r="E48" s="8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4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</row>
    <row r="49" spans="1:115" ht="12.75">
      <c r="A49" s="1"/>
      <c r="B49" s="2"/>
      <c r="C49" s="1"/>
      <c r="D49" s="1"/>
      <c r="E49" s="8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  <c r="S49" s="4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</row>
    <row r="50" spans="1:115" ht="12.75">
      <c r="A50" s="1"/>
      <c r="B50" s="2"/>
      <c r="C50" s="1"/>
      <c r="D50" s="1"/>
      <c r="E50" s="8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6"/>
      <c r="S50" s="4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</row>
    <row r="51" spans="1:115" ht="12.75">
      <c r="A51" s="1"/>
      <c r="B51" s="2"/>
      <c r="C51" s="1"/>
      <c r="D51" s="1"/>
      <c r="E51" s="8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"/>
      <c r="S51" s="4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</row>
    <row r="52" spans="1:115" ht="12.75">
      <c r="A52" s="1"/>
      <c r="B52" s="2"/>
      <c r="C52" s="1"/>
      <c r="D52" s="1"/>
      <c r="E52" s="8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  <c r="S52" s="4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</row>
    <row r="53" spans="1:115" ht="12.75">
      <c r="A53" s="1"/>
      <c r="B53" s="2"/>
      <c r="C53" s="1"/>
      <c r="D53" s="1"/>
      <c r="E53" s="8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6"/>
      <c r="S53" s="4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</row>
    <row r="54" spans="1:115" ht="12.75">
      <c r="A54" s="1"/>
      <c r="B54" s="2"/>
      <c r="C54" s="1"/>
      <c r="D54" s="1"/>
      <c r="E54" s="8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6"/>
      <c r="S54" s="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</row>
    <row r="55" spans="1:115" ht="12.75">
      <c r="A55" s="1"/>
      <c r="B55" s="2"/>
      <c r="C55" s="1"/>
      <c r="D55" s="1"/>
      <c r="E55" s="8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  <c r="S55" s="4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</row>
    <row r="56" spans="1:115" ht="12.75">
      <c r="A56" s="1"/>
      <c r="B56" s="2"/>
      <c r="C56" s="1"/>
      <c r="D56" s="1"/>
      <c r="E56" s="8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4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</row>
    <row r="57" spans="1:115" ht="12.75">
      <c r="A57" s="1"/>
      <c r="B57" s="2"/>
      <c r="C57" s="1"/>
      <c r="D57" s="1"/>
      <c r="E57" s="8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6"/>
      <c r="S57" s="4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</row>
    <row r="58" spans="1:115" ht="12.75">
      <c r="A58" s="1"/>
      <c r="B58" s="2"/>
      <c r="C58" s="1"/>
      <c r="D58" s="1"/>
      <c r="E58" s="8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6"/>
      <c r="S58" s="4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</row>
    <row r="59" spans="1:115" ht="12.75">
      <c r="A59" s="1"/>
      <c r="B59" s="2"/>
      <c r="C59" s="1"/>
      <c r="D59" s="1"/>
      <c r="E59" s="8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6"/>
      <c r="S59" s="4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</row>
    <row r="60" spans="1:115" ht="12.75">
      <c r="A60" s="1"/>
      <c r="B60" s="2"/>
      <c r="C60" s="1"/>
      <c r="D60" s="1"/>
      <c r="E60" s="8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6"/>
      <c r="S60" s="4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</row>
    <row r="61" spans="1:115" ht="12.75">
      <c r="A61" s="1"/>
      <c r="B61" s="2"/>
      <c r="C61" s="1"/>
      <c r="D61" s="1"/>
      <c r="E61" s="8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6"/>
      <c r="S61" s="4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</row>
    <row r="62" spans="1:115" ht="12.75">
      <c r="A62" s="1"/>
      <c r="B62" s="2"/>
      <c r="C62" s="1"/>
      <c r="D62" s="1"/>
      <c r="E62" s="8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6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</row>
    <row r="63" spans="1:115" ht="12.75">
      <c r="A63" s="1"/>
      <c r="B63" s="2"/>
      <c r="C63" s="1"/>
      <c r="D63" s="1"/>
      <c r="E63" s="8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4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</row>
    <row r="64" spans="1:115" ht="12.75">
      <c r="A64" s="1"/>
      <c r="B64" s="2"/>
      <c r="C64" s="1"/>
      <c r="D64" s="1"/>
      <c r="E64" s="8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6"/>
      <c r="S64" s="4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</row>
    <row r="65" spans="1:115" ht="12.75">
      <c r="A65" s="1"/>
      <c r="B65" s="2"/>
      <c r="C65" s="1"/>
      <c r="D65" s="1"/>
      <c r="E65" s="8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6"/>
      <c r="S65" s="4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</row>
    <row r="66" spans="1:115" ht="12.75">
      <c r="A66" s="1"/>
      <c r="B66" s="2"/>
      <c r="C66" s="1"/>
      <c r="D66" s="1"/>
      <c r="E66" s="8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6"/>
      <c r="S66" s="4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</row>
    <row r="67" spans="1:115" ht="12.75">
      <c r="A67" s="1"/>
      <c r="B67" s="2"/>
      <c r="C67" s="1"/>
      <c r="D67" s="1"/>
      <c r="E67" s="8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  <c r="S67" s="4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</row>
    <row r="68" spans="1:115" ht="12.75">
      <c r="A68" s="1"/>
      <c r="B68" s="2"/>
      <c r="C68" s="1"/>
      <c r="D68" s="1"/>
      <c r="E68" s="8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  <c r="S68" s="4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</row>
    <row r="69" spans="1:115" ht="12.75">
      <c r="A69" s="1"/>
      <c r="B69" s="2"/>
      <c r="C69" s="1"/>
      <c r="D69" s="1"/>
      <c r="E69" s="8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6"/>
      <c r="S69" s="4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</row>
    <row r="70" spans="1:115" ht="12.75">
      <c r="A70" s="1"/>
      <c r="B70" s="2"/>
      <c r="C70" s="1"/>
      <c r="D70" s="1"/>
      <c r="E70" s="8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4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</row>
    <row r="71" spans="1:115" ht="12.75">
      <c r="A71" s="1"/>
      <c r="B71" s="2"/>
      <c r="C71" s="1"/>
      <c r="D71" s="1"/>
      <c r="E71" s="8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6"/>
      <c r="S71" s="4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</row>
    <row r="72" spans="1:115" ht="12.75">
      <c r="A72" s="1"/>
      <c r="B72" s="2"/>
      <c r="C72" s="1"/>
      <c r="D72" s="1"/>
      <c r="E72" s="8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6"/>
      <c r="S72" s="4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</row>
    <row r="73" spans="1:115" ht="12.75">
      <c r="A73" s="1"/>
      <c r="B73" s="2"/>
      <c r="C73" s="1"/>
      <c r="D73" s="1"/>
      <c r="E73" s="8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6"/>
      <c r="S73" s="4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</row>
    <row r="74" spans="1:115" ht="12.75">
      <c r="A74" s="1"/>
      <c r="B74" s="2"/>
      <c r="C74" s="1"/>
      <c r="D74" s="1"/>
      <c r="E74" s="8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6"/>
      <c r="S74" s="4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</row>
    <row r="75" spans="1:115" ht="12.75">
      <c r="A75" s="1"/>
      <c r="B75" s="2"/>
      <c r="C75" s="1"/>
      <c r="D75" s="1"/>
      <c r="E75" s="8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6"/>
      <c r="S75" s="4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</row>
    <row r="76" spans="1:115" ht="12.75">
      <c r="A76" s="1"/>
      <c r="B76" s="2"/>
      <c r="C76" s="1"/>
      <c r="D76" s="1"/>
      <c r="E76" s="8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6"/>
      <c r="S76" s="4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</row>
    <row r="77" spans="1:115" ht="12.75">
      <c r="A77" s="1"/>
      <c r="B77" s="2"/>
      <c r="C77" s="1"/>
      <c r="D77" s="1"/>
      <c r="E77" s="8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6"/>
      <c r="S77" s="4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</row>
    <row r="78" spans="1:115" ht="12.75">
      <c r="A78" s="1"/>
      <c r="B78" s="2"/>
      <c r="C78" s="1"/>
      <c r="D78" s="1"/>
      <c r="E78" s="8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6"/>
      <c r="S78" s="4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</row>
    <row r="79" spans="1:115" ht="12.75">
      <c r="A79" s="1"/>
      <c r="B79" s="2"/>
      <c r="C79" s="1"/>
      <c r="D79" s="1"/>
      <c r="E79" s="8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6"/>
      <c r="S79" s="4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</row>
    <row r="80" spans="1:115" ht="12.75">
      <c r="A80" s="1"/>
      <c r="B80" s="2"/>
      <c r="C80" s="1"/>
      <c r="D80" s="1"/>
      <c r="E80" s="8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6"/>
      <c r="S80" s="4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</row>
    <row r="81" spans="1:115" ht="12.75">
      <c r="A81" s="1"/>
      <c r="B81" s="2"/>
      <c r="C81" s="1"/>
      <c r="D81" s="1"/>
      <c r="E81" s="8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4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</row>
    <row r="82" spans="1:115" ht="12.75">
      <c r="A82" s="1"/>
      <c r="B82" s="2"/>
      <c r="C82" s="1"/>
      <c r="D82" s="1"/>
      <c r="E82" s="8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6"/>
      <c r="S82" s="4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</row>
    <row r="83" spans="1:115" ht="12.75">
      <c r="A83" s="1"/>
      <c r="B83" s="2"/>
      <c r="C83" s="1"/>
      <c r="D83" s="1"/>
      <c r="E83" s="8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6"/>
      <c r="S83" s="4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</row>
    <row r="84" spans="1:115" ht="12.75">
      <c r="A84" s="1"/>
      <c r="B84" s="2"/>
      <c r="C84" s="1"/>
      <c r="D84" s="1"/>
      <c r="E84" s="8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6"/>
      <c r="S84" s="4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</row>
    <row r="85" spans="1:115" ht="12.75">
      <c r="A85" s="1"/>
      <c r="B85" s="2"/>
      <c r="C85" s="1"/>
      <c r="D85" s="1"/>
      <c r="E85" s="8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6"/>
      <c r="S85" s="4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</row>
    <row r="86" spans="1:115" ht="12.75">
      <c r="A86" s="1"/>
      <c r="B86" s="2"/>
      <c r="C86" s="1"/>
      <c r="D86" s="1"/>
      <c r="E86" s="8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6"/>
      <c r="S86" s="4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</row>
    <row r="87" spans="1:115" ht="12.75">
      <c r="A87" s="1"/>
      <c r="B87" s="2"/>
      <c r="C87" s="1"/>
      <c r="D87" s="1"/>
      <c r="E87" s="8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6"/>
      <c r="S87" s="4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</row>
    <row r="88" spans="1:115" ht="12.75">
      <c r="A88" s="1"/>
      <c r="B88" s="2"/>
      <c r="C88" s="1"/>
      <c r="D88" s="1"/>
      <c r="E88" s="8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6"/>
      <c r="S88" s="4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</row>
    <row r="89" spans="1:115" ht="12.75">
      <c r="A89" s="1"/>
      <c r="B89" s="2"/>
      <c r="C89" s="1"/>
      <c r="D89" s="1"/>
      <c r="E89" s="8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6"/>
      <c r="S89" s="4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</row>
    <row r="90" spans="1:115" ht="12.75">
      <c r="A90" s="1"/>
      <c r="B90" s="2"/>
      <c r="C90" s="1"/>
      <c r="D90" s="1"/>
      <c r="E90" s="8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6"/>
      <c r="S90" s="4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</row>
    <row r="91" spans="1:115" ht="12.75">
      <c r="A91" s="1"/>
      <c r="B91" s="2"/>
      <c r="C91" s="1"/>
      <c r="D91" s="1"/>
      <c r="E91" s="8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6"/>
      <c r="S91" s="4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</sheetData>
  <sheetProtection/>
  <mergeCells count="23">
    <mergeCell ref="B12:D12"/>
    <mergeCell ref="B18:D18"/>
    <mergeCell ref="B22:D22"/>
    <mergeCell ref="I8:Q8"/>
    <mergeCell ref="R8:R11"/>
    <mergeCell ref="S8:S11"/>
    <mergeCell ref="H8:H11"/>
    <mergeCell ref="J9:Q9"/>
    <mergeCell ref="J10:K10"/>
    <mergeCell ref="L10:M10"/>
    <mergeCell ref="N10:O10"/>
    <mergeCell ref="P10:P11"/>
    <mergeCell ref="Q10:Q11"/>
    <mergeCell ref="A3:S3"/>
    <mergeCell ref="C5:O5"/>
    <mergeCell ref="A8:A11"/>
    <mergeCell ref="B8:B11"/>
    <mergeCell ref="C8:C11"/>
    <mergeCell ref="D8:D11"/>
    <mergeCell ref="E8:E11"/>
    <mergeCell ref="F8:F11"/>
    <mergeCell ref="G8:G11"/>
    <mergeCell ref="I9:I11"/>
  </mergeCells>
  <printOptions/>
  <pageMargins left="0" right="0" top="0.7480314960629921" bottom="0" header="0.31496062992125984" footer="0.31496062992125984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DK122"/>
  <sheetViews>
    <sheetView zoomScaleSheetLayoutView="100" zoomScalePageLayoutView="0" workbookViewId="0" topLeftCell="A1">
      <selection activeCell="X21" sqref="X21"/>
    </sheetView>
  </sheetViews>
  <sheetFormatPr defaultColWidth="9.00390625" defaultRowHeight="12.75"/>
  <cols>
    <col min="1" max="1" width="2.75390625" style="7" customWidth="1"/>
    <col min="2" max="2" width="17.125" style="0" customWidth="1"/>
    <col min="3" max="3" width="6.625" style="7" customWidth="1"/>
    <col min="4" max="4" width="7.625" style="0" customWidth="1"/>
    <col min="5" max="5" width="5.75390625" style="9" customWidth="1"/>
    <col min="6" max="6" width="6.875" style="0" customWidth="1"/>
    <col min="7" max="8" width="6.75390625" style="0" customWidth="1"/>
    <col min="9" max="9" width="8.75390625" style="0" customWidth="1"/>
    <col min="10" max="10" width="4.125" style="0" customWidth="1"/>
    <col min="11" max="11" width="6.625" style="0" customWidth="1"/>
    <col min="12" max="12" width="4.125" style="0" customWidth="1"/>
    <col min="13" max="13" width="6.125" style="0" customWidth="1"/>
    <col min="14" max="14" width="4.75390625" style="0" customWidth="1"/>
    <col min="15" max="15" width="6.25390625" style="0" customWidth="1"/>
    <col min="16" max="16" width="8.125" style="0" customWidth="1"/>
    <col min="17" max="17" width="9.375" style="0" customWidth="1"/>
    <col min="18" max="18" width="9.25390625" style="10" customWidth="1"/>
    <col min="19" max="19" width="13.375" style="7" customWidth="1"/>
    <col min="20" max="20" width="7.375" style="0" customWidth="1"/>
    <col min="21" max="21" width="8.375" style="0" customWidth="1"/>
  </cols>
  <sheetData>
    <row r="1" spans="18:19" ht="12.75">
      <c r="R1"/>
      <c r="S1"/>
    </row>
    <row r="2" spans="18:19" ht="12.75">
      <c r="R2"/>
      <c r="S2"/>
    </row>
    <row r="3" spans="1:115" ht="12.75">
      <c r="A3" s="1"/>
      <c r="B3" s="2"/>
      <c r="C3" s="1"/>
      <c r="D3" s="7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"/>
      <c r="S3" s="4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</row>
    <row r="4" spans="1:19" ht="15.75">
      <c r="A4" s="77" t="s">
        <v>147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9:11" ht="15">
      <c r="I5" s="13" t="s">
        <v>169</v>
      </c>
      <c r="J5" s="13"/>
      <c r="K5" s="13"/>
    </row>
    <row r="6" spans="3:15" ht="12.75">
      <c r="C6" s="79" t="s">
        <v>119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9:11" ht="15">
      <c r="I7" s="13"/>
      <c r="J7" s="13"/>
      <c r="K7" s="13"/>
    </row>
    <row r="8" spans="1:115" ht="12.75" customHeight="1">
      <c r="A8" s="66" t="s">
        <v>2</v>
      </c>
      <c r="B8" s="66" t="s">
        <v>0</v>
      </c>
      <c r="C8" s="81" t="s">
        <v>9</v>
      </c>
      <c r="D8" s="66" t="s">
        <v>12</v>
      </c>
      <c r="E8" s="69" t="s">
        <v>13</v>
      </c>
      <c r="F8" s="81" t="s">
        <v>16</v>
      </c>
      <c r="G8" s="78" t="s">
        <v>17</v>
      </c>
      <c r="H8" s="78" t="s">
        <v>155</v>
      </c>
      <c r="I8" s="59" t="s">
        <v>1</v>
      </c>
      <c r="J8" s="60"/>
      <c r="K8" s="60"/>
      <c r="L8" s="60"/>
      <c r="M8" s="60"/>
      <c r="N8" s="60"/>
      <c r="O8" s="60"/>
      <c r="P8" s="60"/>
      <c r="Q8" s="61"/>
      <c r="R8" s="74" t="s">
        <v>10</v>
      </c>
      <c r="S8" s="62" t="s">
        <v>18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</row>
    <row r="9" spans="1:115" ht="12.75" customHeight="1">
      <c r="A9" s="67"/>
      <c r="B9" s="67"/>
      <c r="C9" s="82"/>
      <c r="D9" s="67"/>
      <c r="E9" s="69"/>
      <c r="F9" s="82"/>
      <c r="G9" s="70"/>
      <c r="H9" s="70"/>
      <c r="I9" s="62" t="s">
        <v>6</v>
      </c>
      <c r="J9" s="65" t="s">
        <v>19</v>
      </c>
      <c r="K9" s="65"/>
      <c r="L9" s="65"/>
      <c r="M9" s="65"/>
      <c r="N9" s="65"/>
      <c r="O9" s="65"/>
      <c r="P9" s="65"/>
      <c r="Q9" s="65"/>
      <c r="R9" s="75"/>
      <c r="S9" s="63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</row>
    <row r="10" spans="1:115" ht="42" customHeight="1">
      <c r="A10" s="67"/>
      <c r="B10" s="67"/>
      <c r="C10" s="81"/>
      <c r="D10" s="67"/>
      <c r="E10" s="69"/>
      <c r="F10" s="81"/>
      <c r="G10" s="70"/>
      <c r="H10" s="70"/>
      <c r="I10" s="63"/>
      <c r="J10" s="83" t="s">
        <v>20</v>
      </c>
      <c r="K10" s="83"/>
      <c r="L10" s="72" t="s">
        <v>14</v>
      </c>
      <c r="M10" s="73"/>
      <c r="N10" s="64" t="s">
        <v>15</v>
      </c>
      <c r="O10" s="64"/>
      <c r="P10" s="70" t="s">
        <v>86</v>
      </c>
      <c r="Q10" s="70" t="s">
        <v>11</v>
      </c>
      <c r="R10" s="75"/>
      <c r="S10" s="63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</row>
    <row r="11" spans="1:115" ht="33.75" customHeight="1">
      <c r="A11" s="68"/>
      <c r="B11" s="68"/>
      <c r="C11" s="81"/>
      <c r="D11" s="68"/>
      <c r="E11" s="69"/>
      <c r="F11" s="81"/>
      <c r="G11" s="71"/>
      <c r="H11" s="71"/>
      <c r="I11" s="64"/>
      <c r="J11" s="14" t="s">
        <v>21</v>
      </c>
      <c r="K11" s="14" t="s">
        <v>7</v>
      </c>
      <c r="L11" s="14" t="s">
        <v>8</v>
      </c>
      <c r="M11" s="14" t="s">
        <v>7</v>
      </c>
      <c r="N11" s="14" t="s">
        <v>8</v>
      </c>
      <c r="O11" s="14" t="s">
        <v>7</v>
      </c>
      <c r="P11" s="71"/>
      <c r="Q11" s="71"/>
      <c r="R11" s="76"/>
      <c r="S11" s="64"/>
      <c r="T11" s="11"/>
      <c r="U11" s="11"/>
      <c r="V11" s="11"/>
      <c r="W11" s="11"/>
      <c r="X11" s="11"/>
      <c r="Y11" s="11"/>
      <c r="Z11" s="11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 t="s">
        <v>3</v>
      </c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</row>
    <row r="12" spans="1:115" s="9" customFormat="1" ht="12.75">
      <c r="A12" s="15"/>
      <c r="B12" s="56" t="s">
        <v>22</v>
      </c>
      <c r="C12" s="57"/>
      <c r="D12" s="58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46"/>
      <c r="T12" s="12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1:115" ht="12.75">
      <c r="A13" s="19">
        <v>1</v>
      </c>
      <c r="B13" s="27" t="s">
        <v>66</v>
      </c>
      <c r="C13" s="19" t="s">
        <v>89</v>
      </c>
      <c r="D13" s="20" t="s">
        <v>178</v>
      </c>
      <c r="E13" s="15"/>
      <c r="F13" s="19">
        <v>17697</v>
      </c>
      <c r="G13" s="19">
        <v>3.73</v>
      </c>
      <c r="H13" s="19">
        <v>2.34</v>
      </c>
      <c r="I13" s="15">
        <f>F13*G13*H13</f>
        <v>154462.95539999998</v>
      </c>
      <c r="J13" s="15">
        <v>25</v>
      </c>
      <c r="K13" s="15">
        <f>I13*0.25</f>
        <v>38615.738849999994</v>
      </c>
      <c r="L13" s="15"/>
      <c r="M13" s="21"/>
      <c r="N13" s="15">
        <v>150</v>
      </c>
      <c r="O13" s="21">
        <f>N13*F13/100</f>
        <v>26545.5</v>
      </c>
      <c r="P13" s="21">
        <f>(I13+K13)*0.1</f>
        <v>19307.869424999997</v>
      </c>
      <c r="Q13" s="15">
        <f>I13+K13+M13+O13+P13</f>
        <v>238932.06367499998</v>
      </c>
      <c r="R13" s="22">
        <v>0.75</v>
      </c>
      <c r="S13" s="47">
        <f>Q13*R13</f>
        <v>179199.04775625</v>
      </c>
      <c r="T13" s="11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</row>
    <row r="14" spans="1:115" ht="12.75">
      <c r="A14" s="19">
        <v>2</v>
      </c>
      <c r="B14" s="27" t="s">
        <v>162</v>
      </c>
      <c r="C14" s="19" t="s">
        <v>89</v>
      </c>
      <c r="D14" s="20" t="s">
        <v>179</v>
      </c>
      <c r="E14" s="15"/>
      <c r="F14" s="19">
        <v>17697</v>
      </c>
      <c r="G14" s="20">
        <v>3.53</v>
      </c>
      <c r="H14" s="19">
        <v>2.34</v>
      </c>
      <c r="I14" s="15">
        <f>F14*G14*H14</f>
        <v>146180.75939999998</v>
      </c>
      <c r="J14" s="15">
        <v>25</v>
      </c>
      <c r="K14" s="15">
        <f>I14*0.25</f>
        <v>36545.189849999995</v>
      </c>
      <c r="L14" s="15"/>
      <c r="M14" s="21"/>
      <c r="N14" s="15">
        <v>150</v>
      </c>
      <c r="O14" s="21">
        <f>N14*F14/100</f>
        <v>26545.5</v>
      </c>
      <c r="P14" s="21">
        <f>(I14+K14)*0.1</f>
        <v>18272.594924999998</v>
      </c>
      <c r="Q14" s="15">
        <f>I14+K14+M14+O14+P14</f>
        <v>227544.044175</v>
      </c>
      <c r="R14" s="22">
        <v>0.75</v>
      </c>
      <c r="S14" s="47">
        <f>Q14*R14</f>
        <v>170658.03313125</v>
      </c>
      <c r="T14" s="11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</row>
    <row r="15" spans="1:115" ht="12.75">
      <c r="A15" s="19">
        <v>3</v>
      </c>
      <c r="B15" s="27" t="s">
        <v>118</v>
      </c>
      <c r="C15" s="19" t="s">
        <v>89</v>
      </c>
      <c r="D15" s="20" t="s">
        <v>180</v>
      </c>
      <c r="E15" s="15"/>
      <c r="F15" s="19">
        <v>17697</v>
      </c>
      <c r="G15" s="19">
        <v>3.73</v>
      </c>
      <c r="H15" s="19">
        <v>2.34</v>
      </c>
      <c r="I15" s="15">
        <f>F15*G15*H15</f>
        <v>154462.95539999998</v>
      </c>
      <c r="J15" s="15">
        <v>25</v>
      </c>
      <c r="K15" s="15">
        <f>I15*0.25</f>
        <v>38615.738849999994</v>
      </c>
      <c r="L15" s="15"/>
      <c r="M15" s="21"/>
      <c r="N15" s="15"/>
      <c r="O15" s="21"/>
      <c r="P15" s="21">
        <f>(I15+K15)*0.1</f>
        <v>19307.869424999997</v>
      </c>
      <c r="Q15" s="15">
        <f>I15+K15+M15+O15+P15</f>
        <v>212386.56367499998</v>
      </c>
      <c r="R15" s="22">
        <v>0.75</v>
      </c>
      <c r="S15" s="47">
        <f>Q15*R15</f>
        <v>159289.92275625</v>
      </c>
      <c r="T15" s="11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</row>
    <row r="16" spans="1:115" s="37" customFormat="1" ht="12.75">
      <c r="A16" s="29"/>
      <c r="B16" s="30" t="s">
        <v>5</v>
      </c>
      <c r="C16" s="25"/>
      <c r="D16" s="31"/>
      <c r="E16" s="24"/>
      <c r="F16" s="24"/>
      <c r="G16" s="24"/>
      <c r="H16" s="24"/>
      <c r="I16" s="29"/>
      <c r="J16" s="29"/>
      <c r="K16" s="29"/>
      <c r="L16" s="32"/>
      <c r="M16" s="32"/>
      <c r="N16" s="32"/>
      <c r="O16" s="32"/>
      <c r="P16" s="32"/>
      <c r="Q16" s="32"/>
      <c r="R16" s="34">
        <f>SUM(R13:R15)</f>
        <v>2.25</v>
      </c>
      <c r="S16" s="48">
        <f>SUM(S13:S15)</f>
        <v>509147.00364375</v>
      </c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</row>
    <row r="17" spans="1:115" ht="12.75">
      <c r="A17" s="19"/>
      <c r="B17" s="27"/>
      <c r="C17" s="19"/>
      <c r="D17" s="19"/>
      <c r="E17" s="15"/>
      <c r="F17" s="19"/>
      <c r="G17" s="19"/>
      <c r="H17" s="19"/>
      <c r="I17" s="15"/>
      <c r="J17" s="15"/>
      <c r="K17" s="15"/>
      <c r="L17" s="15"/>
      <c r="M17" s="21"/>
      <c r="N17" s="15"/>
      <c r="O17" s="15"/>
      <c r="P17" s="15"/>
      <c r="Q17" s="15"/>
      <c r="R17" s="23"/>
      <c r="S17" s="46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</row>
    <row r="18" spans="1:115" ht="12.75">
      <c r="A18" s="19"/>
      <c r="B18" s="56" t="s">
        <v>23</v>
      </c>
      <c r="C18" s="57"/>
      <c r="D18" s="58"/>
      <c r="E18" s="15"/>
      <c r="F18" s="19"/>
      <c r="G18" s="19"/>
      <c r="H18" s="19"/>
      <c r="I18" s="15"/>
      <c r="J18" s="15"/>
      <c r="K18" s="15"/>
      <c r="L18" s="15"/>
      <c r="M18" s="21"/>
      <c r="N18" s="15"/>
      <c r="O18" s="15"/>
      <c r="P18" s="15"/>
      <c r="Q18" s="15"/>
      <c r="R18" s="23"/>
      <c r="S18" s="46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</row>
    <row r="19" spans="1:115" ht="12.75">
      <c r="A19" s="19">
        <v>1</v>
      </c>
      <c r="B19" s="27" t="s">
        <v>24</v>
      </c>
      <c r="C19" s="19">
        <v>4</v>
      </c>
      <c r="D19" s="20"/>
      <c r="E19" s="15"/>
      <c r="F19" s="19">
        <v>17697</v>
      </c>
      <c r="G19" s="20">
        <v>2.9</v>
      </c>
      <c r="H19" s="20">
        <v>1.86</v>
      </c>
      <c r="I19" s="15">
        <f>F19*G19*H19</f>
        <v>95457.618</v>
      </c>
      <c r="J19" s="15"/>
      <c r="K19" s="15"/>
      <c r="L19" s="15"/>
      <c r="M19" s="21"/>
      <c r="N19" s="15"/>
      <c r="O19" s="15"/>
      <c r="P19" s="21">
        <f>(I19+K19)*0.1</f>
        <v>9545.7618</v>
      </c>
      <c r="Q19" s="15">
        <f>I19+K19+M19+O19+P19</f>
        <v>105003.3798</v>
      </c>
      <c r="R19" s="23">
        <v>0.75</v>
      </c>
      <c r="S19" s="47">
        <f>Q19*R19</f>
        <v>78752.53485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</row>
    <row r="20" spans="1:115" s="37" customFormat="1" ht="12.75">
      <c r="A20" s="29"/>
      <c r="B20" s="30" t="s">
        <v>5</v>
      </c>
      <c r="C20" s="29"/>
      <c r="D20" s="38"/>
      <c r="E20" s="32"/>
      <c r="F20" s="29"/>
      <c r="G20" s="29"/>
      <c r="H20" s="29"/>
      <c r="I20" s="32"/>
      <c r="J20" s="32"/>
      <c r="K20" s="32"/>
      <c r="L20" s="32"/>
      <c r="M20" s="33"/>
      <c r="N20" s="32"/>
      <c r="O20" s="32"/>
      <c r="P20" s="32"/>
      <c r="Q20" s="32"/>
      <c r="R20" s="34">
        <f>SUM(R19:R19)</f>
        <v>0.75</v>
      </c>
      <c r="S20" s="48">
        <f>SUM(S19:S19)</f>
        <v>78752.53485</v>
      </c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</row>
    <row r="21" spans="1:115" s="37" customFormat="1" ht="13.5" customHeight="1">
      <c r="A21" s="29"/>
      <c r="B21" s="30"/>
      <c r="C21" s="29"/>
      <c r="D21" s="38"/>
      <c r="E21" s="32"/>
      <c r="F21" s="29"/>
      <c r="G21" s="29"/>
      <c r="H21" s="29"/>
      <c r="I21" s="32"/>
      <c r="J21" s="32"/>
      <c r="K21" s="32"/>
      <c r="L21" s="32"/>
      <c r="M21" s="33"/>
      <c r="N21" s="32"/>
      <c r="O21" s="32"/>
      <c r="P21" s="32"/>
      <c r="Q21" s="32"/>
      <c r="R21" s="34"/>
      <c r="S21" s="48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</row>
    <row r="22" spans="1:115" ht="12.75">
      <c r="A22" s="19"/>
      <c r="B22" s="27"/>
      <c r="C22" s="19"/>
      <c r="D22" s="20"/>
      <c r="E22" s="15"/>
      <c r="F22" s="19"/>
      <c r="G22" s="19"/>
      <c r="H22" s="19"/>
      <c r="I22" s="15"/>
      <c r="J22" s="15"/>
      <c r="K22" s="15"/>
      <c r="L22" s="26"/>
      <c r="M22" s="26"/>
      <c r="N22" s="15"/>
      <c r="O22" s="15"/>
      <c r="P22" s="15"/>
      <c r="Q22" s="15"/>
      <c r="R22" s="23"/>
      <c r="S22" s="1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</row>
    <row r="23" spans="1:115" ht="12.75">
      <c r="A23" s="19"/>
      <c r="B23" s="42" t="s">
        <v>28</v>
      </c>
      <c r="C23" s="19"/>
      <c r="D23" s="19"/>
      <c r="E23" s="15"/>
      <c r="F23" s="20"/>
      <c r="G23" s="20"/>
      <c r="H23" s="20"/>
      <c r="I23" s="20"/>
      <c r="J23" s="15"/>
      <c r="K23" s="15"/>
      <c r="L23" s="15"/>
      <c r="M23" s="15"/>
      <c r="N23" s="15"/>
      <c r="O23" s="15"/>
      <c r="P23" s="15"/>
      <c r="Q23" s="15"/>
      <c r="R23" s="43">
        <f>R16+R20</f>
        <v>3</v>
      </c>
      <c r="S23" s="44">
        <f>S16+S20</f>
        <v>587899.5384937499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</row>
    <row r="24" spans="1:115" ht="12.75">
      <c r="A24" s="1"/>
      <c r="B24" s="2"/>
      <c r="C24" s="1"/>
      <c r="D24" s="1"/>
      <c r="E24" s="8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  <c r="S24" s="4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</row>
    <row r="25" spans="1:115" ht="12.75">
      <c r="A25" s="1"/>
      <c r="B25" s="2"/>
      <c r="C25" s="1"/>
      <c r="D25" s="1"/>
      <c r="E25" s="8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4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</row>
    <row r="26" spans="1:115" ht="12.75">
      <c r="A26" s="1"/>
      <c r="B26" s="2"/>
      <c r="C26" s="1"/>
      <c r="D26" s="1"/>
      <c r="E26" s="8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  <c r="S26" s="4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</row>
    <row r="27" spans="1:115" ht="12.75">
      <c r="A27" s="1"/>
      <c r="B27" s="2"/>
      <c r="C27" s="1"/>
      <c r="D27" s="1"/>
      <c r="E27" s="8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  <c r="S27" s="4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</row>
    <row r="28" spans="1:115" ht="12.75">
      <c r="A28" s="1"/>
      <c r="B28" s="2"/>
      <c r="C28" s="1"/>
      <c r="D28" s="1"/>
      <c r="E28" s="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</row>
    <row r="29" spans="1:115" ht="12.75">
      <c r="A29" s="1"/>
      <c r="B29" s="2"/>
      <c r="C29" s="1"/>
      <c r="D29" s="1"/>
      <c r="E29" s="8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  <c r="S29" s="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</row>
    <row r="30" spans="1:115" ht="12.75">
      <c r="A30" s="1"/>
      <c r="B30" s="2"/>
      <c r="C30" s="1"/>
      <c r="D30" s="1"/>
      <c r="E30" s="8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</row>
    <row r="31" spans="1:115" ht="12.75">
      <c r="A31" s="1"/>
      <c r="B31" s="2"/>
      <c r="C31" s="1"/>
      <c r="D31" s="1"/>
      <c r="E31" s="8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4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</row>
    <row r="32" spans="1:115" ht="12.75">
      <c r="A32" s="1"/>
      <c r="B32" s="2"/>
      <c r="C32" s="1"/>
      <c r="D32" s="1"/>
      <c r="E32" s="8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4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</row>
    <row r="33" spans="1:115" ht="12.75">
      <c r="A33" s="1"/>
      <c r="B33" s="2"/>
      <c r="C33" s="1"/>
      <c r="D33" s="1"/>
      <c r="E33" s="8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4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</row>
    <row r="34" spans="1:115" ht="12.75">
      <c r="A34" s="1"/>
      <c r="B34" s="2"/>
      <c r="C34" s="1"/>
      <c r="D34" s="1"/>
      <c r="E34" s="8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4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</row>
    <row r="35" spans="1:115" ht="12.75">
      <c r="A35" s="1"/>
      <c r="B35" s="2"/>
      <c r="C35" s="1"/>
      <c r="D35" s="1"/>
      <c r="E35" s="8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  <c r="S35" s="4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</row>
    <row r="36" spans="1:115" ht="12.75">
      <c r="A36" s="1"/>
      <c r="B36" s="2"/>
      <c r="C36" s="1"/>
      <c r="D36" s="1"/>
      <c r="E36" s="8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  <c r="S36" s="4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</row>
    <row r="37" spans="1:115" ht="12.75">
      <c r="A37" s="1"/>
      <c r="B37" s="2"/>
      <c r="C37" s="1"/>
      <c r="D37" s="1"/>
      <c r="E37" s="8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  <c r="S37" s="4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</row>
    <row r="38" spans="1:115" ht="12.75">
      <c r="A38" s="1"/>
      <c r="B38" s="2"/>
      <c r="C38" s="1"/>
      <c r="D38" s="1"/>
      <c r="E38" s="8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  <c r="S38" s="4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</row>
    <row r="39" spans="1:115" ht="12.75">
      <c r="A39" s="1"/>
      <c r="B39" s="2"/>
      <c r="C39" s="1"/>
      <c r="D39" s="1"/>
      <c r="E39" s="8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6"/>
      <c r="S39" s="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</row>
    <row r="40" spans="1:115" ht="12.75">
      <c r="A40" s="1"/>
      <c r="B40" s="2"/>
      <c r="C40" s="1"/>
      <c r="D40" s="1"/>
      <c r="E40" s="8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  <c r="S40" s="4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</row>
    <row r="41" spans="1:115" ht="12.75">
      <c r="A41" s="1"/>
      <c r="B41" s="2"/>
      <c r="C41" s="1"/>
      <c r="D41" s="1"/>
      <c r="E41" s="8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  <c r="S41" s="4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</row>
    <row r="42" spans="1:115" ht="12.75">
      <c r="A42" s="1"/>
      <c r="B42" s="2"/>
      <c r="C42" s="1"/>
      <c r="D42" s="1"/>
      <c r="E42" s="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  <c r="S42" s="4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</row>
    <row r="43" spans="1:115" ht="12.75">
      <c r="A43" s="1"/>
      <c r="B43" s="2"/>
      <c r="C43" s="1"/>
      <c r="D43" s="1"/>
      <c r="E43" s="8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6"/>
      <c r="S43" s="4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</row>
    <row r="44" spans="1:115" ht="12.75">
      <c r="A44" s="1"/>
      <c r="B44" s="2"/>
      <c r="C44" s="1"/>
      <c r="D44" s="1"/>
      <c r="E44" s="8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6"/>
      <c r="S44" s="4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</row>
    <row r="45" spans="1:115" ht="12.75">
      <c r="A45" s="1"/>
      <c r="B45" s="2"/>
      <c r="C45" s="1"/>
      <c r="D45" s="1"/>
      <c r="E45" s="8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6"/>
      <c r="S45" s="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</row>
    <row r="46" spans="1:115" ht="12.75">
      <c r="A46" s="1"/>
      <c r="B46" s="2"/>
      <c r="C46" s="1"/>
      <c r="D46" s="1"/>
      <c r="E46" s="8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</row>
    <row r="47" spans="1:115" ht="12.75">
      <c r="A47" s="1"/>
      <c r="B47" s="2"/>
      <c r="C47" s="1"/>
      <c r="D47" s="1"/>
      <c r="E47" s="8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  <c r="S47" s="4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</row>
    <row r="48" spans="1:115" ht="12.75">
      <c r="A48" s="1"/>
      <c r="B48" s="2"/>
      <c r="C48" s="1"/>
      <c r="D48" s="1"/>
      <c r="E48" s="8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4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</row>
    <row r="49" spans="1:115" ht="12.75">
      <c r="A49" s="1"/>
      <c r="B49" s="2"/>
      <c r="C49" s="1"/>
      <c r="D49" s="1"/>
      <c r="E49" s="8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  <c r="S49" s="4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</row>
    <row r="50" spans="1:115" ht="12.75">
      <c r="A50" s="1"/>
      <c r="B50" s="2"/>
      <c r="C50" s="1"/>
      <c r="D50" s="1"/>
      <c r="E50" s="8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6"/>
      <c r="S50" s="4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</row>
    <row r="51" spans="1:115" ht="12.75">
      <c r="A51" s="1"/>
      <c r="B51" s="2"/>
      <c r="C51" s="1"/>
      <c r="D51" s="1"/>
      <c r="E51" s="8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"/>
      <c r="S51" s="4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</row>
    <row r="52" spans="1:115" ht="12.75">
      <c r="A52" s="1"/>
      <c r="B52" s="2"/>
      <c r="C52" s="1"/>
      <c r="D52" s="1"/>
      <c r="E52" s="8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  <c r="S52" s="4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</row>
    <row r="53" spans="1:115" ht="12.75">
      <c r="A53" s="1"/>
      <c r="B53" s="2"/>
      <c r="C53" s="1"/>
      <c r="D53" s="1"/>
      <c r="E53" s="8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6"/>
      <c r="S53" s="4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</row>
    <row r="54" spans="1:115" ht="12.75">
      <c r="A54" s="1"/>
      <c r="B54" s="2"/>
      <c r="C54" s="1"/>
      <c r="D54" s="1"/>
      <c r="E54" s="8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6"/>
      <c r="S54" s="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</row>
    <row r="55" spans="1:115" ht="12.75">
      <c r="A55" s="1"/>
      <c r="B55" s="2"/>
      <c r="C55" s="1"/>
      <c r="D55" s="1"/>
      <c r="E55" s="8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  <c r="S55" s="4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</row>
    <row r="56" spans="1:115" ht="12.75">
      <c r="A56" s="1"/>
      <c r="B56" s="2"/>
      <c r="C56" s="1"/>
      <c r="D56" s="1"/>
      <c r="E56" s="8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4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</row>
    <row r="57" spans="1:115" ht="12.75">
      <c r="A57" s="1"/>
      <c r="B57" s="2"/>
      <c r="C57" s="1"/>
      <c r="D57" s="1"/>
      <c r="E57" s="8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6"/>
      <c r="S57" s="4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</row>
    <row r="58" spans="1:115" ht="12.75">
      <c r="A58" s="1"/>
      <c r="B58" s="2"/>
      <c r="C58" s="1"/>
      <c r="D58" s="1"/>
      <c r="E58" s="8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6"/>
      <c r="S58" s="4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</row>
    <row r="59" spans="1:115" ht="12.75">
      <c r="A59" s="1"/>
      <c r="B59" s="2"/>
      <c r="C59" s="1"/>
      <c r="D59" s="1"/>
      <c r="E59" s="8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6"/>
      <c r="S59" s="4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</row>
    <row r="60" spans="1:115" ht="12.75">
      <c r="A60" s="1"/>
      <c r="B60" s="2"/>
      <c r="C60" s="1"/>
      <c r="D60" s="1"/>
      <c r="E60" s="8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6"/>
      <c r="S60" s="4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</row>
    <row r="61" spans="1:115" ht="12.75">
      <c r="A61" s="1"/>
      <c r="B61" s="2"/>
      <c r="C61" s="1"/>
      <c r="D61" s="1"/>
      <c r="E61" s="8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6"/>
      <c r="S61" s="4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</row>
    <row r="62" spans="1:115" ht="12.75">
      <c r="A62" s="1"/>
      <c r="B62" s="2"/>
      <c r="C62" s="1"/>
      <c r="D62" s="1"/>
      <c r="E62" s="8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6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</row>
    <row r="63" spans="1:115" ht="12.75">
      <c r="A63" s="1"/>
      <c r="B63" s="2"/>
      <c r="C63" s="1"/>
      <c r="D63" s="1"/>
      <c r="E63" s="8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4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</row>
    <row r="64" spans="1:115" ht="12.75">
      <c r="A64" s="1"/>
      <c r="B64" s="2"/>
      <c r="C64" s="1"/>
      <c r="D64" s="1"/>
      <c r="E64" s="8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6"/>
      <c r="S64" s="4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</row>
    <row r="65" spans="1:115" ht="12.75">
      <c r="A65" s="1"/>
      <c r="B65" s="2"/>
      <c r="C65" s="1"/>
      <c r="D65" s="1"/>
      <c r="E65" s="8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6"/>
      <c r="S65" s="4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</row>
    <row r="66" spans="1:115" ht="12.75">
      <c r="A66" s="1"/>
      <c r="B66" s="2"/>
      <c r="C66" s="1"/>
      <c r="D66" s="1"/>
      <c r="E66" s="8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6"/>
      <c r="S66" s="4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</row>
    <row r="67" spans="1:115" ht="12.75">
      <c r="A67" s="1"/>
      <c r="B67" s="2"/>
      <c r="C67" s="1"/>
      <c r="D67" s="1"/>
      <c r="E67" s="8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  <c r="S67" s="4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</row>
    <row r="68" spans="1:115" ht="12.75">
      <c r="A68" s="1"/>
      <c r="B68" s="2"/>
      <c r="C68" s="1"/>
      <c r="D68" s="1"/>
      <c r="E68" s="8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  <c r="S68" s="4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</row>
    <row r="69" spans="1:115" ht="12.75">
      <c r="A69" s="1"/>
      <c r="B69" s="2"/>
      <c r="C69" s="1"/>
      <c r="D69" s="1"/>
      <c r="E69" s="8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6"/>
      <c r="S69" s="4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</row>
    <row r="70" spans="1:115" ht="12.75">
      <c r="A70" s="1"/>
      <c r="B70" s="2"/>
      <c r="C70" s="1"/>
      <c r="D70" s="1"/>
      <c r="E70" s="8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4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</row>
    <row r="71" spans="1:115" ht="12.75">
      <c r="A71" s="1"/>
      <c r="B71" s="2"/>
      <c r="C71" s="1"/>
      <c r="D71" s="1"/>
      <c r="E71" s="8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6"/>
      <c r="S71" s="4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</row>
    <row r="72" spans="1:115" ht="12.75">
      <c r="A72" s="1"/>
      <c r="B72" s="2"/>
      <c r="C72" s="1"/>
      <c r="D72" s="1"/>
      <c r="E72" s="8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6"/>
      <c r="S72" s="4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</row>
    <row r="73" spans="1:115" ht="12.75">
      <c r="A73" s="1"/>
      <c r="B73" s="2"/>
      <c r="C73" s="1"/>
      <c r="D73" s="1"/>
      <c r="E73" s="8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6"/>
      <c r="S73" s="4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</row>
    <row r="74" spans="1:115" ht="12.75">
      <c r="A74" s="1"/>
      <c r="B74" s="2"/>
      <c r="C74" s="1"/>
      <c r="D74" s="1"/>
      <c r="E74" s="8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6"/>
      <c r="S74" s="4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</row>
    <row r="75" spans="1:115" ht="12.75">
      <c r="A75" s="1"/>
      <c r="B75" s="2"/>
      <c r="C75" s="1"/>
      <c r="D75" s="1"/>
      <c r="E75" s="8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6"/>
      <c r="S75" s="4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</row>
    <row r="76" spans="1:115" ht="12.75">
      <c r="A76" s="1"/>
      <c r="B76" s="2"/>
      <c r="C76" s="1"/>
      <c r="D76" s="1"/>
      <c r="E76" s="8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6"/>
      <c r="S76" s="4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</row>
    <row r="77" spans="1:115" ht="12.75">
      <c r="A77" s="1"/>
      <c r="B77" s="2"/>
      <c r="C77" s="1"/>
      <c r="D77" s="1"/>
      <c r="E77" s="8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6"/>
      <c r="S77" s="4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</row>
    <row r="78" spans="1:115" ht="12.75">
      <c r="A78" s="1"/>
      <c r="B78" s="2"/>
      <c r="C78" s="1"/>
      <c r="D78" s="1"/>
      <c r="E78" s="8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6"/>
      <c r="S78" s="4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</row>
    <row r="79" spans="1:115" ht="12.75">
      <c r="A79" s="1"/>
      <c r="B79" s="2"/>
      <c r="C79" s="1"/>
      <c r="D79" s="1"/>
      <c r="E79" s="8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6"/>
      <c r="S79" s="4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</row>
    <row r="80" spans="1:115" ht="12.75">
      <c r="A80" s="1"/>
      <c r="B80" s="2"/>
      <c r="C80" s="1"/>
      <c r="D80" s="1"/>
      <c r="E80" s="8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6"/>
      <c r="S80" s="4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</row>
    <row r="81" spans="1:115" ht="12.75">
      <c r="A81" s="1"/>
      <c r="B81" s="2"/>
      <c r="C81" s="1"/>
      <c r="D81" s="1"/>
      <c r="E81" s="8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4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</row>
    <row r="82" spans="1:115" ht="12.75">
      <c r="A82" s="1"/>
      <c r="B82" s="2"/>
      <c r="C82" s="1"/>
      <c r="D82" s="1"/>
      <c r="E82" s="8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6"/>
      <c r="S82" s="4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</row>
    <row r="83" spans="1:115" ht="12.75">
      <c r="A83" s="1"/>
      <c r="B83" s="2"/>
      <c r="C83" s="1"/>
      <c r="D83" s="1"/>
      <c r="E83" s="8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6"/>
      <c r="S83" s="4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</row>
    <row r="84" spans="1:115" ht="12.75">
      <c r="A84" s="1"/>
      <c r="B84" s="2"/>
      <c r="C84" s="1"/>
      <c r="D84" s="1"/>
      <c r="E84" s="8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6"/>
      <c r="S84" s="4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</row>
    <row r="85" spans="1:115" ht="12.75">
      <c r="A85" s="1"/>
      <c r="B85" s="2"/>
      <c r="C85" s="1"/>
      <c r="D85" s="1"/>
      <c r="E85" s="8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6"/>
      <c r="S85" s="4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</row>
    <row r="86" spans="1:115" ht="12.75">
      <c r="A86" s="1"/>
      <c r="B86" s="2"/>
      <c r="C86" s="1"/>
      <c r="D86" s="1"/>
      <c r="E86" s="8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6"/>
      <c r="S86" s="4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</row>
    <row r="87" spans="1:115" ht="12.75">
      <c r="A87" s="1"/>
      <c r="B87" s="2"/>
      <c r="C87" s="1"/>
      <c r="D87" s="1"/>
      <c r="E87" s="8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6"/>
      <c r="S87" s="4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</row>
    <row r="88" spans="1:115" ht="12.75">
      <c r="A88" s="1"/>
      <c r="B88" s="2"/>
      <c r="C88" s="1"/>
      <c r="D88" s="1"/>
      <c r="E88" s="8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6"/>
      <c r="S88" s="4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</row>
    <row r="89" spans="1:115" ht="12.75">
      <c r="A89" s="1"/>
      <c r="B89" s="2"/>
      <c r="C89" s="1"/>
      <c r="D89" s="1"/>
      <c r="E89" s="8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6"/>
      <c r="S89" s="4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</sheetData>
  <sheetProtection/>
  <mergeCells count="22">
    <mergeCell ref="L10:M10"/>
    <mergeCell ref="N10:O10"/>
    <mergeCell ref="B12:D12"/>
    <mergeCell ref="B18:D18"/>
    <mergeCell ref="A4:S4"/>
    <mergeCell ref="C6:O6"/>
    <mergeCell ref="A8:A11"/>
    <mergeCell ref="B8:B11"/>
    <mergeCell ref="I8:Q8"/>
    <mergeCell ref="R8:R11"/>
    <mergeCell ref="S8:S11"/>
    <mergeCell ref="I9:I11"/>
    <mergeCell ref="C8:C11"/>
    <mergeCell ref="D8:D11"/>
    <mergeCell ref="J9:Q9"/>
    <mergeCell ref="J10:K10"/>
    <mergeCell ref="P10:P11"/>
    <mergeCell ref="Q10:Q11"/>
    <mergeCell ref="H8:H11"/>
    <mergeCell ref="E8:E11"/>
    <mergeCell ref="F8:F11"/>
    <mergeCell ref="G8:G11"/>
  </mergeCells>
  <printOptions/>
  <pageMargins left="0" right="0" top="0.7480314960629921" bottom="0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DM119"/>
  <sheetViews>
    <sheetView zoomScale="124" zoomScaleNormal="124" zoomScaleSheetLayoutView="112" zoomScalePageLayoutView="0" workbookViewId="0" topLeftCell="A1">
      <selection activeCell="B14" sqref="B14"/>
    </sheetView>
  </sheetViews>
  <sheetFormatPr defaultColWidth="9.00390625" defaultRowHeight="12.75"/>
  <cols>
    <col min="1" max="1" width="2.75390625" style="7" customWidth="1"/>
    <col min="2" max="2" width="25.125" style="0" customWidth="1"/>
    <col min="3" max="3" width="8.375" style="7" customWidth="1"/>
    <col min="4" max="4" width="7.625" style="0" customWidth="1"/>
    <col min="5" max="5" width="5.75390625" style="9" customWidth="1"/>
    <col min="6" max="6" width="6.875" style="0" customWidth="1"/>
    <col min="7" max="8" width="6.75390625" style="0" customWidth="1"/>
    <col min="9" max="9" width="7.875" style="0" customWidth="1"/>
    <col min="10" max="10" width="4.125" style="0" customWidth="1"/>
    <col min="11" max="11" width="5.75390625" style="0" customWidth="1"/>
    <col min="12" max="12" width="4.125" style="0" hidden="1" customWidth="1"/>
    <col min="13" max="13" width="6.125" style="0" hidden="1" customWidth="1"/>
    <col min="14" max="14" width="4.75390625" style="0" customWidth="1"/>
    <col min="15" max="15" width="6.25390625" style="0" customWidth="1"/>
    <col min="16" max="16" width="5.125" style="0" customWidth="1"/>
    <col min="17" max="17" width="6.75390625" style="0" customWidth="1"/>
    <col min="18" max="18" width="8.00390625" style="0" customWidth="1"/>
    <col min="19" max="19" width="9.375" style="0" customWidth="1"/>
    <col min="20" max="20" width="9.375" style="10" customWidth="1"/>
    <col min="21" max="21" width="13.375" style="7" customWidth="1"/>
    <col min="22" max="22" width="7.375" style="0" customWidth="1"/>
    <col min="23" max="23" width="8.375" style="0" customWidth="1"/>
  </cols>
  <sheetData>
    <row r="1" spans="20:21" ht="12.75">
      <c r="T1"/>
      <c r="U1"/>
    </row>
    <row r="2" spans="20:21" ht="12.75">
      <c r="T2"/>
      <c r="U2"/>
    </row>
    <row r="3" spans="20:21" ht="10.5" customHeight="1">
      <c r="T3"/>
      <c r="U3"/>
    </row>
    <row r="4" spans="1:21" ht="15.75">
      <c r="A4" s="77" t="s">
        <v>147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3:17" ht="15">
      <c r="C5" s="89" t="s">
        <v>181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9:11" ht="15">
      <c r="I6" s="13"/>
      <c r="J6" s="13"/>
      <c r="K6" s="13"/>
    </row>
    <row r="7" spans="1:117" ht="12.75" customHeight="1">
      <c r="A7" s="66" t="s">
        <v>2</v>
      </c>
      <c r="B7" s="66" t="s">
        <v>0</v>
      </c>
      <c r="C7" s="81" t="s">
        <v>9</v>
      </c>
      <c r="D7" s="66" t="s">
        <v>12</v>
      </c>
      <c r="E7" s="69" t="s">
        <v>13</v>
      </c>
      <c r="F7" s="81" t="s">
        <v>16</v>
      </c>
      <c r="G7" s="78" t="s">
        <v>17</v>
      </c>
      <c r="H7" s="78" t="s">
        <v>155</v>
      </c>
      <c r="I7" s="59" t="s">
        <v>1</v>
      </c>
      <c r="J7" s="60"/>
      <c r="K7" s="60"/>
      <c r="L7" s="60"/>
      <c r="M7" s="60"/>
      <c r="N7" s="60"/>
      <c r="O7" s="60"/>
      <c r="P7" s="60"/>
      <c r="Q7" s="60"/>
      <c r="R7" s="60"/>
      <c r="S7" s="61"/>
      <c r="T7" s="74" t="s">
        <v>126</v>
      </c>
      <c r="U7" s="62" t="s">
        <v>18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</row>
    <row r="8" spans="1:117" ht="12.75" customHeight="1">
      <c r="A8" s="67"/>
      <c r="B8" s="67"/>
      <c r="C8" s="82"/>
      <c r="D8" s="67"/>
      <c r="E8" s="69"/>
      <c r="F8" s="82"/>
      <c r="G8" s="70"/>
      <c r="H8" s="70"/>
      <c r="I8" s="62" t="s">
        <v>6</v>
      </c>
      <c r="J8" s="65" t="s">
        <v>19</v>
      </c>
      <c r="K8" s="65"/>
      <c r="L8" s="65"/>
      <c r="M8" s="65"/>
      <c r="N8" s="65"/>
      <c r="O8" s="65"/>
      <c r="P8" s="65"/>
      <c r="Q8" s="65"/>
      <c r="R8" s="65"/>
      <c r="S8" s="65"/>
      <c r="T8" s="75"/>
      <c r="U8" s="63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</row>
    <row r="9" spans="1:117" ht="37.5" customHeight="1">
      <c r="A9" s="67"/>
      <c r="B9" s="67"/>
      <c r="C9" s="81"/>
      <c r="D9" s="67"/>
      <c r="E9" s="69"/>
      <c r="F9" s="81"/>
      <c r="G9" s="70"/>
      <c r="H9" s="70"/>
      <c r="I9" s="63"/>
      <c r="J9" s="83" t="s">
        <v>20</v>
      </c>
      <c r="K9" s="83"/>
      <c r="L9" s="72" t="s">
        <v>14</v>
      </c>
      <c r="M9" s="73"/>
      <c r="N9" s="64" t="s">
        <v>15</v>
      </c>
      <c r="O9" s="64"/>
      <c r="P9" s="87" t="s">
        <v>4</v>
      </c>
      <c r="Q9" s="88"/>
      <c r="R9" s="70" t="s">
        <v>86</v>
      </c>
      <c r="S9" s="70" t="s">
        <v>11</v>
      </c>
      <c r="T9" s="75"/>
      <c r="U9" s="63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</row>
    <row r="10" spans="1:117" ht="24.75" customHeight="1">
      <c r="A10" s="68"/>
      <c r="B10" s="68"/>
      <c r="C10" s="81"/>
      <c r="D10" s="68"/>
      <c r="E10" s="69"/>
      <c r="F10" s="81"/>
      <c r="G10" s="71"/>
      <c r="H10" s="71"/>
      <c r="I10" s="64"/>
      <c r="J10" s="14" t="s">
        <v>21</v>
      </c>
      <c r="K10" s="14" t="s">
        <v>127</v>
      </c>
      <c r="L10" s="14" t="s">
        <v>8</v>
      </c>
      <c r="M10" s="14" t="s">
        <v>7</v>
      </c>
      <c r="N10" s="14" t="s">
        <v>8</v>
      </c>
      <c r="O10" s="14" t="s">
        <v>7</v>
      </c>
      <c r="P10" s="14" t="s">
        <v>8</v>
      </c>
      <c r="Q10" s="14" t="s">
        <v>7</v>
      </c>
      <c r="R10" s="71"/>
      <c r="S10" s="71"/>
      <c r="T10" s="76"/>
      <c r="U10" s="64"/>
      <c r="V10" s="11"/>
      <c r="W10" s="11"/>
      <c r="X10" s="11"/>
      <c r="Y10" s="11"/>
      <c r="Z10" s="11"/>
      <c r="AA10" s="11"/>
      <c r="AB10" s="11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 t="s">
        <v>3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</row>
    <row r="11" spans="1:117" s="9" customFormat="1" ht="12.75">
      <c r="A11" s="15"/>
      <c r="B11" s="84" t="s">
        <v>22</v>
      </c>
      <c r="C11" s="85"/>
      <c r="D11" s="8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2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ht="12.75">
      <c r="A12" s="19">
        <v>1</v>
      </c>
      <c r="B12" s="39" t="s">
        <v>140</v>
      </c>
      <c r="C12" s="19" t="s">
        <v>89</v>
      </c>
      <c r="D12" s="20" t="s">
        <v>29</v>
      </c>
      <c r="E12" s="15"/>
      <c r="F12" s="19">
        <v>17697</v>
      </c>
      <c r="G12" s="19">
        <v>3.32</v>
      </c>
      <c r="H12" s="19">
        <v>2.34</v>
      </c>
      <c r="I12" s="15">
        <f>F12*G12*H12</f>
        <v>137484.45359999998</v>
      </c>
      <c r="J12" s="15">
        <v>25</v>
      </c>
      <c r="K12" s="15">
        <f>F12*G12*J12/100</f>
        <v>14688.509999999998</v>
      </c>
      <c r="L12" s="15"/>
      <c r="M12" s="21"/>
      <c r="N12" s="21">
        <v>150</v>
      </c>
      <c r="O12" s="21">
        <f aca="true" t="shared" si="0" ref="O12:O29">N12*F12/100</f>
        <v>26545.5</v>
      </c>
      <c r="P12" s="15"/>
      <c r="Q12" s="21"/>
      <c r="R12" s="21">
        <f>(I12+K12)*0.1</f>
        <v>15217.29636</v>
      </c>
      <c r="S12" s="15">
        <f>I12+K12+M12+O12+Q12+R12</f>
        <v>193935.75996</v>
      </c>
      <c r="T12" s="22">
        <v>0.25</v>
      </c>
      <c r="U12" s="21">
        <f>S12*T12</f>
        <v>48483.93999</v>
      </c>
      <c r="V12" s="11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</row>
    <row r="13" spans="1:117" ht="17.25" customHeight="1">
      <c r="A13" s="19">
        <v>2</v>
      </c>
      <c r="B13" s="39" t="s">
        <v>69</v>
      </c>
      <c r="C13" s="19" t="s">
        <v>89</v>
      </c>
      <c r="D13" s="20" t="s">
        <v>29</v>
      </c>
      <c r="E13" s="15"/>
      <c r="F13" s="19">
        <v>17697</v>
      </c>
      <c r="G13" s="19">
        <v>3.32</v>
      </c>
      <c r="H13" s="19">
        <v>2.34</v>
      </c>
      <c r="I13" s="15">
        <f aca="true" t="shared" si="1" ref="I13:I36">F13*G13*H13</f>
        <v>137484.45359999998</v>
      </c>
      <c r="J13" s="15">
        <v>25</v>
      </c>
      <c r="K13" s="15">
        <f>F13*G13*J13/100</f>
        <v>14688.509999999998</v>
      </c>
      <c r="L13" s="15"/>
      <c r="M13" s="21"/>
      <c r="N13" s="21">
        <v>150</v>
      </c>
      <c r="O13" s="21">
        <f>N13*F13/100</f>
        <v>26545.5</v>
      </c>
      <c r="P13" s="15"/>
      <c r="Q13" s="21"/>
      <c r="R13" s="21">
        <f>(I13+K13)*0.1</f>
        <v>15217.29636</v>
      </c>
      <c r="S13" s="15">
        <f>I13+K13+M13+O13+Q13+R13</f>
        <v>193935.75996</v>
      </c>
      <c r="T13" s="22">
        <v>0.25</v>
      </c>
      <c r="U13" s="47">
        <f aca="true" t="shared" si="2" ref="U13:U27">S13*T13</f>
        <v>48483.93999</v>
      </c>
      <c r="V13" s="11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</row>
    <row r="14" spans="1:117" ht="16.5" customHeight="1">
      <c r="A14" s="19">
        <v>4</v>
      </c>
      <c r="B14" s="39" t="s">
        <v>94</v>
      </c>
      <c r="C14" s="19" t="s">
        <v>89</v>
      </c>
      <c r="D14" s="20" t="s">
        <v>182</v>
      </c>
      <c r="E14" s="15"/>
      <c r="F14" s="19">
        <v>17697</v>
      </c>
      <c r="G14" s="19">
        <v>3.73</v>
      </c>
      <c r="H14" s="19">
        <v>2.34</v>
      </c>
      <c r="I14" s="15">
        <f t="shared" si="1"/>
        <v>154462.95539999998</v>
      </c>
      <c r="J14" s="15">
        <v>25</v>
      </c>
      <c r="K14" s="15">
        <f>F14*G14*J14/100</f>
        <v>16502.4525</v>
      </c>
      <c r="L14" s="15"/>
      <c r="M14" s="21"/>
      <c r="N14" s="21">
        <v>150</v>
      </c>
      <c r="O14" s="21">
        <f t="shared" si="0"/>
        <v>26545.5</v>
      </c>
      <c r="P14" s="15"/>
      <c r="Q14" s="21"/>
      <c r="R14" s="21">
        <f aca="true" t="shared" si="3" ref="R14:R30">(I14+K14)*0.1</f>
        <v>17096.54079</v>
      </c>
      <c r="S14" s="15">
        <f aca="true" t="shared" si="4" ref="S14:S30">I14+K14+M14+O14+Q14+R14</f>
        <v>214607.44869</v>
      </c>
      <c r="T14" s="22">
        <v>0.75</v>
      </c>
      <c r="U14" s="47">
        <f t="shared" si="2"/>
        <v>160955.5865175</v>
      </c>
      <c r="V14" s="11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</row>
    <row r="15" spans="1:117" ht="25.5" customHeight="1">
      <c r="A15" s="19">
        <v>5</v>
      </c>
      <c r="B15" s="39" t="s">
        <v>120</v>
      </c>
      <c r="C15" s="19" t="s">
        <v>89</v>
      </c>
      <c r="D15" s="20" t="s">
        <v>182</v>
      </c>
      <c r="E15" s="15"/>
      <c r="F15" s="19">
        <v>17697</v>
      </c>
      <c r="G15" s="19">
        <v>3.73</v>
      </c>
      <c r="H15" s="19">
        <v>2.34</v>
      </c>
      <c r="I15" s="15">
        <f t="shared" si="1"/>
        <v>154462.95539999998</v>
      </c>
      <c r="J15" s="15">
        <v>25</v>
      </c>
      <c r="K15" s="15">
        <f>F15*G15*J15/100</f>
        <v>16502.4525</v>
      </c>
      <c r="L15" s="15"/>
      <c r="M15" s="21"/>
      <c r="N15" s="21"/>
      <c r="O15" s="21"/>
      <c r="P15" s="15"/>
      <c r="Q15" s="21"/>
      <c r="R15" s="21">
        <f>(I15+K15)*0.1</f>
        <v>17096.54079</v>
      </c>
      <c r="S15" s="15">
        <f>I15+K15+M15+O15+Q15+R15</f>
        <v>188061.94869</v>
      </c>
      <c r="T15" s="22">
        <v>0.25</v>
      </c>
      <c r="U15" s="47">
        <f>S15*T15</f>
        <v>47015.4871725</v>
      </c>
      <c r="V15" s="11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</row>
    <row r="16" spans="1:117" ht="17.25" customHeight="1">
      <c r="A16" s="19">
        <v>6</v>
      </c>
      <c r="B16" s="39" t="s">
        <v>121</v>
      </c>
      <c r="C16" s="19" t="s">
        <v>89</v>
      </c>
      <c r="D16" s="20" t="s">
        <v>183</v>
      </c>
      <c r="E16" s="15"/>
      <c r="F16" s="19">
        <v>17697</v>
      </c>
      <c r="G16" s="19">
        <v>3.61</v>
      </c>
      <c r="H16" s="19">
        <v>2.34</v>
      </c>
      <c r="I16" s="15">
        <f t="shared" si="1"/>
        <v>149493.6378</v>
      </c>
      <c r="J16" s="15">
        <v>25</v>
      </c>
      <c r="K16" s="15">
        <f>I16*0.25</f>
        <v>37373.40945</v>
      </c>
      <c r="L16" s="15"/>
      <c r="M16" s="21"/>
      <c r="N16" s="21">
        <v>150</v>
      </c>
      <c r="O16" s="21">
        <f t="shared" si="0"/>
        <v>26545.5</v>
      </c>
      <c r="P16" s="15"/>
      <c r="Q16" s="21"/>
      <c r="R16" s="21">
        <f t="shared" si="3"/>
        <v>18686.704725</v>
      </c>
      <c r="S16" s="15">
        <f t="shared" si="4"/>
        <v>232099.251975</v>
      </c>
      <c r="T16" s="22">
        <v>0.25</v>
      </c>
      <c r="U16" s="47">
        <f t="shared" si="2"/>
        <v>58024.81299375</v>
      </c>
      <c r="V16" s="11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</row>
    <row r="17" spans="1:117" ht="18" customHeight="1">
      <c r="A17" s="19">
        <v>7</v>
      </c>
      <c r="B17" s="39" t="s">
        <v>122</v>
      </c>
      <c r="C17" s="19" t="s">
        <v>89</v>
      </c>
      <c r="D17" s="20" t="s">
        <v>183</v>
      </c>
      <c r="E17" s="15"/>
      <c r="F17" s="19">
        <v>17697</v>
      </c>
      <c r="G17" s="19">
        <v>3.61</v>
      </c>
      <c r="H17" s="19">
        <v>2.34</v>
      </c>
      <c r="I17" s="15">
        <f t="shared" si="1"/>
        <v>149493.6378</v>
      </c>
      <c r="J17" s="15">
        <v>25</v>
      </c>
      <c r="K17" s="15">
        <f>I17*0.25</f>
        <v>37373.40945</v>
      </c>
      <c r="L17" s="15"/>
      <c r="M17" s="21"/>
      <c r="N17" s="21">
        <v>150</v>
      </c>
      <c r="O17" s="21">
        <f>N17*F17/100</f>
        <v>26545.5</v>
      </c>
      <c r="P17" s="15"/>
      <c r="Q17" s="21"/>
      <c r="R17" s="21">
        <f>(I17+K17)*0.1</f>
        <v>18686.704725</v>
      </c>
      <c r="S17" s="15">
        <f>I17+K17+M17+O17+Q17+R17</f>
        <v>232099.251975</v>
      </c>
      <c r="T17" s="22">
        <v>0.5</v>
      </c>
      <c r="U17" s="47">
        <f>S17*T17</f>
        <v>116049.6259875</v>
      </c>
      <c r="V17" s="11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</row>
    <row r="18" spans="1:117" ht="12.75">
      <c r="A18" s="19">
        <v>8</v>
      </c>
      <c r="B18" s="39" t="s">
        <v>123</v>
      </c>
      <c r="C18" s="19" t="s">
        <v>89</v>
      </c>
      <c r="D18" s="20" t="s">
        <v>183</v>
      </c>
      <c r="E18" s="15"/>
      <c r="F18" s="19">
        <v>17697</v>
      </c>
      <c r="G18" s="19">
        <v>3.61</v>
      </c>
      <c r="H18" s="19">
        <v>2.34</v>
      </c>
      <c r="I18" s="15">
        <f t="shared" si="1"/>
        <v>149493.6378</v>
      </c>
      <c r="J18" s="15">
        <v>25</v>
      </c>
      <c r="K18" s="15">
        <f aca="true" t="shared" si="5" ref="K18:K36">I18*0.25</f>
        <v>37373.40945</v>
      </c>
      <c r="L18" s="15"/>
      <c r="M18" s="21"/>
      <c r="N18" s="21"/>
      <c r="O18" s="21"/>
      <c r="P18" s="15"/>
      <c r="Q18" s="21"/>
      <c r="R18" s="21">
        <f>(I18+K18)*0.1</f>
        <v>18686.704725</v>
      </c>
      <c r="S18" s="15">
        <f>I18+K18+M18+O18+Q18+R18</f>
        <v>205553.751975</v>
      </c>
      <c r="T18" s="22">
        <v>0.5</v>
      </c>
      <c r="U18" s="47">
        <f>S18*T18</f>
        <v>102776.8759875</v>
      </c>
      <c r="V18" s="11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</row>
    <row r="19" spans="1:117" ht="18.75" customHeight="1">
      <c r="A19" s="19">
        <v>9</v>
      </c>
      <c r="B19" s="39" t="s">
        <v>72</v>
      </c>
      <c r="C19" s="19" t="s">
        <v>89</v>
      </c>
      <c r="D19" s="20" t="s">
        <v>178</v>
      </c>
      <c r="E19" s="15"/>
      <c r="F19" s="19">
        <v>17697</v>
      </c>
      <c r="G19" s="19">
        <v>3.73</v>
      </c>
      <c r="H19" s="19">
        <v>2.34</v>
      </c>
      <c r="I19" s="15">
        <f t="shared" si="1"/>
        <v>154462.95539999998</v>
      </c>
      <c r="J19" s="15">
        <v>25</v>
      </c>
      <c r="K19" s="15">
        <f t="shared" si="5"/>
        <v>38615.738849999994</v>
      </c>
      <c r="L19" s="15"/>
      <c r="M19" s="21"/>
      <c r="N19" s="21">
        <v>150</v>
      </c>
      <c r="O19" s="21">
        <f t="shared" si="0"/>
        <v>26545.5</v>
      </c>
      <c r="P19" s="15"/>
      <c r="Q19" s="21"/>
      <c r="R19" s="21">
        <f t="shared" si="3"/>
        <v>19307.869424999997</v>
      </c>
      <c r="S19" s="15">
        <f t="shared" si="4"/>
        <v>238932.06367499998</v>
      </c>
      <c r="T19" s="22">
        <v>0.25</v>
      </c>
      <c r="U19" s="47">
        <f t="shared" si="2"/>
        <v>59733.015918749996</v>
      </c>
      <c r="V19" s="11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</row>
    <row r="20" spans="1:117" ht="17.25" customHeight="1">
      <c r="A20" s="19">
        <v>10</v>
      </c>
      <c r="B20" s="39" t="s">
        <v>106</v>
      </c>
      <c r="C20" s="19" t="s">
        <v>89</v>
      </c>
      <c r="D20" s="20" t="s">
        <v>184</v>
      </c>
      <c r="E20" s="15"/>
      <c r="F20" s="19">
        <v>17697</v>
      </c>
      <c r="G20" s="19">
        <v>3.61</v>
      </c>
      <c r="H20" s="19">
        <v>2.34</v>
      </c>
      <c r="I20" s="15">
        <f t="shared" si="1"/>
        <v>149493.6378</v>
      </c>
      <c r="J20" s="15">
        <v>25</v>
      </c>
      <c r="K20" s="15">
        <f t="shared" si="5"/>
        <v>37373.40945</v>
      </c>
      <c r="L20" s="15"/>
      <c r="M20" s="21"/>
      <c r="N20" s="21">
        <v>150</v>
      </c>
      <c r="O20" s="21">
        <f t="shared" si="0"/>
        <v>26545.5</v>
      </c>
      <c r="P20" s="15"/>
      <c r="Q20" s="21"/>
      <c r="R20" s="21">
        <f t="shared" si="3"/>
        <v>18686.704725</v>
      </c>
      <c r="S20" s="15">
        <f t="shared" si="4"/>
        <v>232099.251975</v>
      </c>
      <c r="T20" s="22">
        <v>0.75</v>
      </c>
      <c r="U20" s="47">
        <f t="shared" si="2"/>
        <v>174074.43898125</v>
      </c>
      <c r="V20" s="11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</row>
    <row r="21" spans="1:117" ht="18" customHeight="1">
      <c r="A21" s="19">
        <v>11</v>
      </c>
      <c r="B21" s="39" t="s">
        <v>96</v>
      </c>
      <c r="C21" s="19" t="s">
        <v>89</v>
      </c>
      <c r="D21" s="20" t="s">
        <v>185</v>
      </c>
      <c r="E21" s="15"/>
      <c r="F21" s="19">
        <v>17697</v>
      </c>
      <c r="G21" s="19">
        <v>3.73</v>
      </c>
      <c r="H21" s="19">
        <v>2.34</v>
      </c>
      <c r="I21" s="15">
        <f t="shared" si="1"/>
        <v>154462.95539999998</v>
      </c>
      <c r="J21" s="15">
        <v>25</v>
      </c>
      <c r="K21" s="15">
        <f t="shared" si="5"/>
        <v>38615.738849999994</v>
      </c>
      <c r="L21" s="15"/>
      <c r="M21" s="21"/>
      <c r="N21" s="21">
        <v>150</v>
      </c>
      <c r="O21" s="21">
        <f t="shared" si="0"/>
        <v>26545.5</v>
      </c>
      <c r="P21" s="15"/>
      <c r="Q21" s="21"/>
      <c r="R21" s="21">
        <f t="shared" si="3"/>
        <v>19307.869424999997</v>
      </c>
      <c r="S21" s="15">
        <f t="shared" si="4"/>
        <v>238932.06367499998</v>
      </c>
      <c r="T21" s="22">
        <v>0.75</v>
      </c>
      <c r="U21" s="47">
        <f t="shared" si="2"/>
        <v>179199.04775625</v>
      </c>
      <c r="V21" s="11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</row>
    <row r="22" spans="1:117" ht="15.75" customHeight="1">
      <c r="A22" s="19">
        <v>12</v>
      </c>
      <c r="B22" s="39" t="s">
        <v>124</v>
      </c>
      <c r="C22" s="19" t="s">
        <v>89</v>
      </c>
      <c r="D22" s="20" t="s">
        <v>185</v>
      </c>
      <c r="E22" s="15"/>
      <c r="F22" s="19">
        <v>17697</v>
      </c>
      <c r="G22" s="19">
        <v>3.73</v>
      </c>
      <c r="H22" s="19">
        <v>2.34</v>
      </c>
      <c r="I22" s="15">
        <f t="shared" si="1"/>
        <v>154462.95539999998</v>
      </c>
      <c r="J22" s="15">
        <v>25</v>
      </c>
      <c r="K22" s="15">
        <f t="shared" si="5"/>
        <v>38615.738849999994</v>
      </c>
      <c r="L22" s="15"/>
      <c r="M22" s="21"/>
      <c r="N22" s="21"/>
      <c r="O22" s="21"/>
      <c r="P22" s="15"/>
      <c r="Q22" s="21"/>
      <c r="R22" s="21">
        <f>(I22+K22)*0.1</f>
        <v>19307.869424999997</v>
      </c>
      <c r="S22" s="15">
        <f>I22+K22+M22+O22+Q22+R22</f>
        <v>212386.56367499998</v>
      </c>
      <c r="T22" s="22">
        <v>0.5</v>
      </c>
      <c r="U22" s="47">
        <f>S22*T22</f>
        <v>106193.28183749999</v>
      </c>
      <c r="V22" s="11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</row>
    <row r="23" spans="1:117" ht="15.75" customHeight="1">
      <c r="A23" s="19">
        <v>13</v>
      </c>
      <c r="B23" s="39" t="s">
        <v>107</v>
      </c>
      <c r="C23" s="19" t="s">
        <v>89</v>
      </c>
      <c r="D23" s="20" t="s">
        <v>186</v>
      </c>
      <c r="E23" s="15"/>
      <c r="F23" s="19">
        <v>17697</v>
      </c>
      <c r="G23" s="19">
        <v>3.57</v>
      </c>
      <c r="H23" s="19">
        <v>2.34</v>
      </c>
      <c r="I23" s="15">
        <f t="shared" si="1"/>
        <v>147837.19859999997</v>
      </c>
      <c r="J23" s="15">
        <v>25</v>
      </c>
      <c r="K23" s="15">
        <f t="shared" si="5"/>
        <v>36959.29964999999</v>
      </c>
      <c r="L23" s="15"/>
      <c r="M23" s="21"/>
      <c r="N23" s="21">
        <v>150</v>
      </c>
      <c r="O23" s="21">
        <f t="shared" si="0"/>
        <v>26545.5</v>
      </c>
      <c r="P23" s="15"/>
      <c r="Q23" s="21"/>
      <c r="R23" s="21">
        <f t="shared" si="3"/>
        <v>18479.649824999997</v>
      </c>
      <c r="S23" s="15">
        <f t="shared" si="4"/>
        <v>229821.64807499998</v>
      </c>
      <c r="T23" s="22">
        <v>0.75</v>
      </c>
      <c r="U23" s="47">
        <f t="shared" si="2"/>
        <v>172366.23605625</v>
      </c>
      <c r="V23" s="11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</row>
    <row r="24" spans="1:117" ht="18.75" customHeight="1">
      <c r="A24" s="19">
        <v>14</v>
      </c>
      <c r="B24" s="39" t="s">
        <v>163</v>
      </c>
      <c r="C24" s="19" t="s">
        <v>89</v>
      </c>
      <c r="D24" s="20" t="s">
        <v>187</v>
      </c>
      <c r="E24" s="15"/>
      <c r="F24" s="19">
        <v>17697</v>
      </c>
      <c r="G24" s="19">
        <v>3.69</v>
      </c>
      <c r="H24" s="19">
        <v>2.34</v>
      </c>
      <c r="I24" s="15">
        <f t="shared" si="1"/>
        <v>152806.51619999998</v>
      </c>
      <c r="J24" s="15">
        <v>25</v>
      </c>
      <c r="K24" s="15">
        <f t="shared" si="5"/>
        <v>38201.629049999996</v>
      </c>
      <c r="L24" s="15"/>
      <c r="M24" s="21"/>
      <c r="N24" s="21">
        <v>150</v>
      </c>
      <c r="O24" s="21">
        <f t="shared" si="0"/>
        <v>26545.5</v>
      </c>
      <c r="P24" s="15"/>
      <c r="Q24" s="21"/>
      <c r="R24" s="21">
        <f t="shared" si="3"/>
        <v>19100.814524999998</v>
      </c>
      <c r="S24" s="15">
        <f t="shared" si="4"/>
        <v>236654.45977499997</v>
      </c>
      <c r="T24" s="22">
        <v>0.5</v>
      </c>
      <c r="U24" s="47">
        <f t="shared" si="2"/>
        <v>118327.22988749998</v>
      </c>
      <c r="V24" s="11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</row>
    <row r="25" spans="1:117" ht="18" customHeight="1">
      <c r="A25" s="19">
        <v>15</v>
      </c>
      <c r="B25" s="39" t="s">
        <v>125</v>
      </c>
      <c r="C25" s="19" t="s">
        <v>89</v>
      </c>
      <c r="D25" s="20" t="s">
        <v>188</v>
      </c>
      <c r="E25" s="15"/>
      <c r="F25" s="19">
        <v>17697</v>
      </c>
      <c r="G25" s="19">
        <v>3.65</v>
      </c>
      <c r="H25" s="19">
        <v>2.34</v>
      </c>
      <c r="I25" s="15">
        <f t="shared" si="1"/>
        <v>151150.077</v>
      </c>
      <c r="J25" s="15">
        <v>25</v>
      </c>
      <c r="K25" s="15">
        <f t="shared" si="5"/>
        <v>37787.51925</v>
      </c>
      <c r="L25" s="15"/>
      <c r="M25" s="21"/>
      <c r="N25" s="21"/>
      <c r="O25" s="21"/>
      <c r="P25" s="15"/>
      <c r="Q25" s="21"/>
      <c r="R25" s="21">
        <f t="shared" si="3"/>
        <v>18893.759625000002</v>
      </c>
      <c r="S25" s="15">
        <f>I25+K25+M25+O25+Q25+R25</f>
        <v>207831.355875</v>
      </c>
      <c r="T25" s="22">
        <v>0.5</v>
      </c>
      <c r="U25" s="47">
        <f>S25*T25</f>
        <v>103915.6779375</v>
      </c>
      <c r="V25" s="11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</row>
    <row r="26" spans="1:117" ht="18.75" customHeight="1">
      <c r="A26" s="19">
        <v>16</v>
      </c>
      <c r="B26" s="39" t="s">
        <v>76</v>
      </c>
      <c r="C26" s="19" t="s">
        <v>90</v>
      </c>
      <c r="D26" s="20" t="s">
        <v>189</v>
      </c>
      <c r="E26" s="15">
        <v>1</v>
      </c>
      <c r="F26" s="19">
        <v>17697</v>
      </c>
      <c r="G26" s="19">
        <v>4.26</v>
      </c>
      <c r="H26" s="19">
        <v>2.34</v>
      </c>
      <c r="I26" s="15">
        <f t="shared" si="1"/>
        <v>176410.77479999998</v>
      </c>
      <c r="J26" s="15">
        <v>25</v>
      </c>
      <c r="K26" s="15">
        <f t="shared" si="5"/>
        <v>44102.693699999996</v>
      </c>
      <c r="L26" s="15"/>
      <c r="M26" s="21"/>
      <c r="N26" s="21">
        <v>150</v>
      </c>
      <c r="O26" s="21">
        <f t="shared" si="0"/>
        <v>26545.5</v>
      </c>
      <c r="P26" s="15"/>
      <c r="Q26" s="21"/>
      <c r="R26" s="21">
        <f t="shared" si="3"/>
        <v>22051.34685</v>
      </c>
      <c r="S26" s="15">
        <f t="shared" si="4"/>
        <v>269110.31535</v>
      </c>
      <c r="T26" s="22">
        <v>0.5</v>
      </c>
      <c r="U26" s="47">
        <f t="shared" si="2"/>
        <v>134555.157675</v>
      </c>
      <c r="V26" s="11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</row>
    <row r="27" spans="1:117" ht="15" customHeight="1">
      <c r="A27" s="19">
        <v>17</v>
      </c>
      <c r="B27" s="39" t="s">
        <v>84</v>
      </c>
      <c r="C27" s="19" t="s">
        <v>89</v>
      </c>
      <c r="D27" s="20" t="s">
        <v>190</v>
      </c>
      <c r="E27" s="15"/>
      <c r="F27" s="19">
        <v>17697</v>
      </c>
      <c r="G27" s="19">
        <v>3.73</v>
      </c>
      <c r="H27" s="19">
        <v>2.34</v>
      </c>
      <c r="I27" s="15">
        <f t="shared" si="1"/>
        <v>154462.95539999998</v>
      </c>
      <c r="J27" s="15">
        <v>25</v>
      </c>
      <c r="K27" s="15">
        <f t="shared" si="5"/>
        <v>38615.738849999994</v>
      </c>
      <c r="L27" s="15"/>
      <c r="M27" s="21"/>
      <c r="N27" s="21">
        <v>150</v>
      </c>
      <c r="O27" s="21">
        <f t="shared" si="0"/>
        <v>26545.5</v>
      </c>
      <c r="P27" s="15"/>
      <c r="Q27" s="21"/>
      <c r="R27" s="21">
        <f t="shared" si="3"/>
        <v>19307.869424999997</v>
      </c>
      <c r="S27" s="15">
        <f t="shared" si="4"/>
        <v>238932.06367499998</v>
      </c>
      <c r="T27" s="22">
        <v>0.5</v>
      </c>
      <c r="U27" s="47">
        <f t="shared" si="2"/>
        <v>119466.03183749999</v>
      </c>
      <c r="V27" s="11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</row>
    <row r="28" spans="1:117" ht="15.75" customHeight="1">
      <c r="A28" s="19">
        <v>18</v>
      </c>
      <c r="B28" s="39" t="s">
        <v>164</v>
      </c>
      <c r="C28" s="19" t="s">
        <v>89</v>
      </c>
      <c r="D28" s="20" t="s">
        <v>29</v>
      </c>
      <c r="E28" s="15"/>
      <c r="F28" s="19">
        <v>17697</v>
      </c>
      <c r="G28" s="19">
        <v>3.32</v>
      </c>
      <c r="H28" s="19">
        <v>2.34</v>
      </c>
      <c r="I28" s="15">
        <f t="shared" si="1"/>
        <v>137484.45359999998</v>
      </c>
      <c r="J28" s="15">
        <v>25</v>
      </c>
      <c r="K28" s="15">
        <f t="shared" si="5"/>
        <v>34371.113399999995</v>
      </c>
      <c r="L28" s="15"/>
      <c r="M28" s="21"/>
      <c r="N28" s="21"/>
      <c r="O28" s="21"/>
      <c r="P28" s="15"/>
      <c r="Q28" s="21"/>
      <c r="R28" s="21">
        <f>(I28+K28)*0.1</f>
        <v>17185.556699999997</v>
      </c>
      <c r="S28" s="15">
        <f>I28+K28+M28+O28+Q28+R28</f>
        <v>189041.12369999997</v>
      </c>
      <c r="T28" s="22">
        <v>0.5</v>
      </c>
      <c r="U28" s="47">
        <f aca="true" t="shared" si="6" ref="U28:U36">S28*T28</f>
        <v>94520.56184999998</v>
      </c>
      <c r="V28" s="11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</row>
    <row r="29" spans="1:117" ht="12.75">
      <c r="A29" s="19">
        <v>19</v>
      </c>
      <c r="B29" s="39" t="s">
        <v>80</v>
      </c>
      <c r="C29" s="19" t="s">
        <v>89</v>
      </c>
      <c r="D29" s="20" t="s">
        <v>191</v>
      </c>
      <c r="E29" s="15"/>
      <c r="F29" s="19">
        <v>17697</v>
      </c>
      <c r="G29" s="19">
        <v>3.73</v>
      </c>
      <c r="H29" s="19">
        <v>2.34</v>
      </c>
      <c r="I29" s="15">
        <f t="shared" si="1"/>
        <v>154462.95539999998</v>
      </c>
      <c r="J29" s="15">
        <v>25</v>
      </c>
      <c r="K29" s="15">
        <f t="shared" si="5"/>
        <v>38615.738849999994</v>
      </c>
      <c r="L29" s="15"/>
      <c r="M29" s="21"/>
      <c r="N29" s="15">
        <v>150</v>
      </c>
      <c r="O29" s="21">
        <f t="shared" si="0"/>
        <v>26545.5</v>
      </c>
      <c r="P29" s="15"/>
      <c r="Q29" s="21"/>
      <c r="R29" s="21">
        <f t="shared" si="3"/>
        <v>19307.869424999997</v>
      </c>
      <c r="S29" s="15">
        <f t="shared" si="4"/>
        <v>238932.06367499998</v>
      </c>
      <c r="T29" s="22">
        <v>0.5</v>
      </c>
      <c r="U29" s="47">
        <f t="shared" si="6"/>
        <v>119466.03183749999</v>
      </c>
      <c r="V29" s="11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</row>
    <row r="30" spans="1:117" ht="12.75">
      <c r="A30" s="19">
        <v>20</v>
      </c>
      <c r="B30" s="39" t="s">
        <v>165</v>
      </c>
      <c r="C30" s="19" t="s">
        <v>89</v>
      </c>
      <c r="D30" s="20" t="s">
        <v>192</v>
      </c>
      <c r="E30" s="15"/>
      <c r="F30" s="19">
        <v>17697</v>
      </c>
      <c r="G30" s="19">
        <v>3.49</v>
      </c>
      <c r="H30" s="19">
        <v>2.34</v>
      </c>
      <c r="I30" s="15">
        <f t="shared" si="1"/>
        <v>144524.32020000002</v>
      </c>
      <c r="J30" s="15">
        <v>25</v>
      </c>
      <c r="K30" s="15">
        <f t="shared" si="5"/>
        <v>36131.080050000004</v>
      </c>
      <c r="L30" s="15"/>
      <c r="M30" s="21"/>
      <c r="N30" s="15"/>
      <c r="O30" s="21"/>
      <c r="P30" s="15"/>
      <c r="Q30" s="21"/>
      <c r="R30" s="21">
        <f t="shared" si="3"/>
        <v>18065.540025000002</v>
      </c>
      <c r="S30" s="15">
        <f t="shared" si="4"/>
        <v>198720.940275</v>
      </c>
      <c r="T30" s="22">
        <v>0.25</v>
      </c>
      <c r="U30" s="47">
        <f t="shared" si="6"/>
        <v>49680.23506875</v>
      </c>
      <c r="V30" s="11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</row>
    <row r="31" spans="1:117" ht="12.75">
      <c r="A31" s="19">
        <v>21</v>
      </c>
      <c r="B31" s="39" t="s">
        <v>160</v>
      </c>
      <c r="C31" s="19" t="s">
        <v>89</v>
      </c>
      <c r="D31" s="20" t="s">
        <v>192</v>
      </c>
      <c r="E31" s="15"/>
      <c r="F31" s="19">
        <v>17697</v>
      </c>
      <c r="G31" s="19">
        <v>3.49</v>
      </c>
      <c r="H31" s="19">
        <v>2.34</v>
      </c>
      <c r="I31" s="15">
        <f>F31*G31*H31</f>
        <v>144524.32020000002</v>
      </c>
      <c r="J31" s="15">
        <v>25</v>
      </c>
      <c r="K31" s="15">
        <f>I31*0.25</f>
        <v>36131.080050000004</v>
      </c>
      <c r="L31" s="15"/>
      <c r="M31" s="21"/>
      <c r="N31" s="15">
        <v>150</v>
      </c>
      <c r="O31" s="21">
        <f>N31*F31/100</f>
        <v>26545.5</v>
      </c>
      <c r="P31" s="15"/>
      <c r="Q31" s="21"/>
      <c r="R31" s="21">
        <f aca="true" t="shared" si="7" ref="R31:R36">(I31+K31)*0.1</f>
        <v>18065.540025000002</v>
      </c>
      <c r="S31" s="15">
        <f aca="true" t="shared" si="8" ref="S31:S36">I31+K31+M31+O31+Q31+R31</f>
        <v>225266.440275</v>
      </c>
      <c r="T31" s="22">
        <v>0.5</v>
      </c>
      <c r="U31" s="47">
        <f>S31*T31</f>
        <v>112633.2201375</v>
      </c>
      <c r="V31" s="11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</row>
    <row r="32" spans="1:117" ht="12.75">
      <c r="A32" s="19">
        <v>22</v>
      </c>
      <c r="B32" s="39" t="s">
        <v>132</v>
      </c>
      <c r="C32" s="19" t="s">
        <v>89</v>
      </c>
      <c r="D32" s="20" t="s">
        <v>193</v>
      </c>
      <c r="E32" s="15"/>
      <c r="F32" s="19">
        <v>17697</v>
      </c>
      <c r="G32" s="19">
        <v>3.73</v>
      </c>
      <c r="H32" s="19">
        <v>2.34</v>
      </c>
      <c r="I32" s="15">
        <f t="shared" si="1"/>
        <v>154462.95539999998</v>
      </c>
      <c r="J32" s="15">
        <v>25</v>
      </c>
      <c r="K32" s="15">
        <f t="shared" si="5"/>
        <v>38615.738849999994</v>
      </c>
      <c r="L32" s="15"/>
      <c r="M32" s="21"/>
      <c r="N32" s="15">
        <v>150</v>
      </c>
      <c r="O32" s="21">
        <f>N32*F32/100</f>
        <v>26545.5</v>
      </c>
      <c r="P32" s="15"/>
      <c r="Q32" s="21"/>
      <c r="R32" s="21">
        <f t="shared" si="7"/>
        <v>19307.869424999997</v>
      </c>
      <c r="S32" s="15">
        <f t="shared" si="8"/>
        <v>238932.06367499998</v>
      </c>
      <c r="T32" s="22">
        <v>0.75</v>
      </c>
      <c r="U32" s="47">
        <f t="shared" si="6"/>
        <v>179199.04775625</v>
      </c>
      <c r="V32" s="11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</row>
    <row r="33" spans="1:117" ht="12.75">
      <c r="A33" s="19">
        <v>23</v>
      </c>
      <c r="B33" s="39" t="s">
        <v>133</v>
      </c>
      <c r="C33" s="19" t="s">
        <v>89</v>
      </c>
      <c r="D33" s="20" t="s">
        <v>193</v>
      </c>
      <c r="E33" s="15"/>
      <c r="F33" s="19">
        <v>17697</v>
      </c>
      <c r="G33" s="19">
        <v>3.73</v>
      </c>
      <c r="H33" s="19">
        <v>2.34</v>
      </c>
      <c r="I33" s="15">
        <f t="shared" si="1"/>
        <v>154462.95539999998</v>
      </c>
      <c r="J33" s="15">
        <v>25</v>
      </c>
      <c r="K33" s="15">
        <f t="shared" si="5"/>
        <v>38615.738849999994</v>
      </c>
      <c r="L33" s="15"/>
      <c r="M33" s="21"/>
      <c r="N33" s="15"/>
      <c r="O33" s="21"/>
      <c r="P33" s="15"/>
      <c r="Q33" s="21"/>
      <c r="R33" s="21">
        <f t="shared" si="7"/>
        <v>19307.869424999997</v>
      </c>
      <c r="S33" s="15">
        <f t="shared" si="8"/>
        <v>212386.56367499998</v>
      </c>
      <c r="T33" s="22">
        <v>0.25</v>
      </c>
      <c r="U33" s="47">
        <f t="shared" si="6"/>
        <v>53096.640918749996</v>
      </c>
      <c r="V33" s="11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</row>
    <row r="34" spans="1:117" ht="12.75">
      <c r="A34" s="19">
        <v>24</v>
      </c>
      <c r="B34" s="39" t="s">
        <v>144</v>
      </c>
      <c r="C34" s="19" t="s">
        <v>89</v>
      </c>
      <c r="D34" s="20" t="s">
        <v>194</v>
      </c>
      <c r="E34" s="15"/>
      <c r="F34" s="19">
        <v>17697</v>
      </c>
      <c r="G34" s="20">
        <v>3.53</v>
      </c>
      <c r="H34" s="19">
        <v>2.34</v>
      </c>
      <c r="I34" s="15">
        <f t="shared" si="1"/>
        <v>146180.75939999998</v>
      </c>
      <c r="J34" s="15">
        <v>25</v>
      </c>
      <c r="K34" s="15">
        <f t="shared" si="5"/>
        <v>36545.189849999995</v>
      </c>
      <c r="L34" s="15"/>
      <c r="M34" s="21"/>
      <c r="N34" s="15">
        <v>150</v>
      </c>
      <c r="O34" s="21">
        <f>N34*F34/100</f>
        <v>26545.5</v>
      </c>
      <c r="P34" s="15"/>
      <c r="Q34" s="21"/>
      <c r="R34" s="21">
        <f t="shared" si="7"/>
        <v>18272.594924999998</v>
      </c>
      <c r="S34" s="15">
        <f t="shared" si="8"/>
        <v>227544.044175</v>
      </c>
      <c r="T34" s="22">
        <v>0.75</v>
      </c>
      <c r="U34" s="47">
        <f t="shared" si="6"/>
        <v>170658.03313125</v>
      </c>
      <c r="V34" s="11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</row>
    <row r="35" spans="1:117" ht="12.75">
      <c r="A35" s="19">
        <v>25</v>
      </c>
      <c r="B35" s="39" t="s">
        <v>135</v>
      </c>
      <c r="C35" s="19" t="s">
        <v>89</v>
      </c>
      <c r="D35" s="20" t="s">
        <v>195</v>
      </c>
      <c r="E35" s="15"/>
      <c r="F35" s="19">
        <v>17697</v>
      </c>
      <c r="G35" s="19">
        <v>3.73</v>
      </c>
      <c r="H35" s="19">
        <v>2.34</v>
      </c>
      <c r="I35" s="15">
        <f t="shared" si="1"/>
        <v>154462.95539999998</v>
      </c>
      <c r="J35" s="15">
        <v>25</v>
      </c>
      <c r="K35" s="15">
        <f t="shared" si="5"/>
        <v>38615.738849999994</v>
      </c>
      <c r="L35" s="15"/>
      <c r="M35" s="21"/>
      <c r="N35" s="15">
        <v>150</v>
      </c>
      <c r="O35" s="21">
        <f>N35*F35/100</f>
        <v>26545.5</v>
      </c>
      <c r="P35" s="15"/>
      <c r="Q35" s="21"/>
      <c r="R35" s="21">
        <f t="shared" si="7"/>
        <v>19307.869424999997</v>
      </c>
      <c r="S35" s="15">
        <f t="shared" si="8"/>
        <v>238932.06367499998</v>
      </c>
      <c r="T35" s="22">
        <v>0.5</v>
      </c>
      <c r="U35" s="47">
        <f t="shared" si="6"/>
        <v>119466.03183749999</v>
      </c>
      <c r="V35" s="11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</row>
    <row r="36" spans="1:117" ht="15" customHeight="1">
      <c r="A36" s="19">
        <v>26</v>
      </c>
      <c r="B36" s="39" t="s">
        <v>136</v>
      </c>
      <c r="C36" s="19" t="s">
        <v>89</v>
      </c>
      <c r="D36" s="20" t="s">
        <v>196</v>
      </c>
      <c r="E36" s="15"/>
      <c r="F36" s="19">
        <v>17697</v>
      </c>
      <c r="G36" s="19">
        <v>3.65</v>
      </c>
      <c r="H36" s="19">
        <v>2.34</v>
      </c>
      <c r="I36" s="15">
        <f t="shared" si="1"/>
        <v>151150.077</v>
      </c>
      <c r="J36" s="15">
        <v>25</v>
      </c>
      <c r="K36" s="15">
        <f t="shared" si="5"/>
        <v>37787.51925</v>
      </c>
      <c r="L36" s="15"/>
      <c r="M36" s="21"/>
      <c r="N36" s="15"/>
      <c r="O36" s="21"/>
      <c r="P36" s="15"/>
      <c r="Q36" s="21"/>
      <c r="R36" s="21">
        <f t="shared" si="7"/>
        <v>18893.759625000002</v>
      </c>
      <c r="S36" s="15">
        <f t="shared" si="8"/>
        <v>207831.355875</v>
      </c>
      <c r="T36" s="22">
        <v>0.5</v>
      </c>
      <c r="U36" s="47">
        <f t="shared" si="6"/>
        <v>103915.6779375</v>
      </c>
      <c r="V36" s="11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</row>
    <row r="37" spans="1:117" s="37" customFormat="1" ht="12.75">
      <c r="A37" s="29"/>
      <c r="B37" s="30" t="s">
        <v>5</v>
      </c>
      <c r="C37" s="25"/>
      <c r="D37" s="31"/>
      <c r="E37" s="24"/>
      <c r="F37" s="24"/>
      <c r="G37" s="24"/>
      <c r="H37" s="24"/>
      <c r="I37" s="29"/>
      <c r="J37" s="29"/>
      <c r="K37" s="29"/>
      <c r="L37" s="32"/>
      <c r="M37" s="32"/>
      <c r="N37" s="32"/>
      <c r="O37" s="32"/>
      <c r="P37" s="32"/>
      <c r="Q37" s="32"/>
      <c r="R37" s="32"/>
      <c r="S37" s="32"/>
      <c r="T37" s="34">
        <f>SUM(T12:T36)</f>
        <v>12.25</v>
      </c>
      <c r="U37" s="48">
        <f>SUM(U12:U36)</f>
        <v>2752255.86700125</v>
      </c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</row>
    <row r="38" spans="1:117" ht="12.75" customHeight="1">
      <c r="A38" s="19"/>
      <c r="B38" s="27"/>
      <c r="C38" s="19"/>
      <c r="D38" s="19"/>
      <c r="E38" s="15"/>
      <c r="F38" s="19"/>
      <c r="G38" s="19"/>
      <c r="H38" s="19"/>
      <c r="I38" s="15"/>
      <c r="J38" s="15"/>
      <c r="K38" s="15"/>
      <c r="L38" s="15"/>
      <c r="M38" s="21"/>
      <c r="N38" s="15"/>
      <c r="O38" s="15"/>
      <c r="P38" s="15"/>
      <c r="Q38" s="15"/>
      <c r="R38" s="15"/>
      <c r="S38" s="15"/>
      <c r="T38" s="23"/>
      <c r="U38" s="46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</row>
    <row r="39" spans="1:117" ht="12.75">
      <c r="A39" s="19"/>
      <c r="B39" s="84" t="s">
        <v>23</v>
      </c>
      <c r="C39" s="85"/>
      <c r="D39" s="86"/>
      <c r="E39" s="15"/>
      <c r="F39" s="19"/>
      <c r="G39" s="19"/>
      <c r="H39" s="19"/>
      <c r="I39" s="15"/>
      <c r="J39" s="15"/>
      <c r="K39" s="15"/>
      <c r="L39" s="15"/>
      <c r="M39" s="21"/>
      <c r="N39" s="15"/>
      <c r="O39" s="15"/>
      <c r="P39" s="15"/>
      <c r="Q39" s="15"/>
      <c r="R39" s="15"/>
      <c r="S39" s="15"/>
      <c r="T39" s="23"/>
      <c r="U39" s="46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</row>
    <row r="40" spans="1:117" ht="12.75">
      <c r="A40" s="19">
        <v>1</v>
      </c>
      <c r="B40" s="39" t="s">
        <v>67</v>
      </c>
      <c r="C40" s="19">
        <v>4</v>
      </c>
      <c r="D40" s="20"/>
      <c r="E40" s="15"/>
      <c r="F40" s="19">
        <v>17697</v>
      </c>
      <c r="G40" s="20">
        <v>2.9</v>
      </c>
      <c r="H40" s="20">
        <v>1.86</v>
      </c>
      <c r="I40" s="15">
        <f>F40*G40*H40</f>
        <v>95457.618</v>
      </c>
      <c r="J40" s="15"/>
      <c r="K40" s="15"/>
      <c r="L40" s="15"/>
      <c r="M40" s="21"/>
      <c r="N40" s="15"/>
      <c r="O40" s="15"/>
      <c r="P40" s="15"/>
      <c r="Q40" s="15"/>
      <c r="R40" s="21">
        <f aca="true" t="shared" si="9" ref="R40:R49">(I40+K40)*0.1</f>
        <v>9545.7618</v>
      </c>
      <c r="S40" s="15">
        <f aca="true" t="shared" si="10" ref="S40:S49">I40+K40+M40+O40+Q40+R40</f>
        <v>105003.3798</v>
      </c>
      <c r="T40" s="23">
        <v>0.75</v>
      </c>
      <c r="U40" s="47">
        <f>S40*T40</f>
        <v>78752.53485</v>
      </c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</row>
    <row r="41" spans="1:117" ht="12.75">
      <c r="A41" s="19">
        <v>2</v>
      </c>
      <c r="B41" s="39" t="s">
        <v>70</v>
      </c>
      <c r="C41" s="19">
        <v>4</v>
      </c>
      <c r="D41" s="20"/>
      <c r="E41" s="15"/>
      <c r="F41" s="19">
        <v>17697</v>
      </c>
      <c r="G41" s="20">
        <v>2.9</v>
      </c>
      <c r="H41" s="20">
        <v>1.86</v>
      </c>
      <c r="I41" s="15">
        <f aca="true" t="shared" si="11" ref="I41:I52">F41*G41*H41</f>
        <v>95457.618</v>
      </c>
      <c r="J41" s="15"/>
      <c r="K41" s="15"/>
      <c r="L41" s="15"/>
      <c r="M41" s="21"/>
      <c r="N41" s="15"/>
      <c r="O41" s="15"/>
      <c r="P41" s="15"/>
      <c r="Q41" s="15"/>
      <c r="R41" s="21">
        <f t="shared" si="9"/>
        <v>9545.7618</v>
      </c>
      <c r="S41" s="15">
        <f t="shared" si="10"/>
        <v>105003.3798</v>
      </c>
      <c r="T41" s="23">
        <v>0.25</v>
      </c>
      <c r="U41" s="47">
        <f aca="true" t="shared" si="12" ref="U41:U47">S41*T41</f>
        <v>26250.84495</v>
      </c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</row>
    <row r="42" spans="1:117" ht="12.75" customHeight="1">
      <c r="A42" s="19">
        <v>3</v>
      </c>
      <c r="B42" s="39" t="s">
        <v>95</v>
      </c>
      <c r="C42" s="19">
        <v>4</v>
      </c>
      <c r="D42" s="20"/>
      <c r="E42" s="15"/>
      <c r="F42" s="19">
        <v>17697</v>
      </c>
      <c r="G42" s="20">
        <v>2.9</v>
      </c>
      <c r="H42" s="20">
        <v>1.86</v>
      </c>
      <c r="I42" s="15">
        <f t="shared" si="11"/>
        <v>95457.618</v>
      </c>
      <c r="J42" s="15"/>
      <c r="K42" s="15"/>
      <c r="L42" s="15"/>
      <c r="M42" s="21"/>
      <c r="N42" s="15"/>
      <c r="O42" s="15"/>
      <c r="P42" s="15"/>
      <c r="Q42" s="15"/>
      <c r="R42" s="21">
        <f t="shared" si="9"/>
        <v>9545.7618</v>
      </c>
      <c r="S42" s="15">
        <f t="shared" si="10"/>
        <v>105003.3798</v>
      </c>
      <c r="T42" s="23">
        <v>0.25</v>
      </c>
      <c r="U42" s="47">
        <f t="shared" si="12"/>
        <v>26250.84495</v>
      </c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</row>
    <row r="43" spans="1:117" ht="12.75">
      <c r="A43" s="19">
        <v>4</v>
      </c>
      <c r="B43" s="39" t="s">
        <v>71</v>
      </c>
      <c r="C43" s="19">
        <v>4</v>
      </c>
      <c r="D43" s="20"/>
      <c r="E43" s="15"/>
      <c r="F43" s="19">
        <v>17697</v>
      </c>
      <c r="G43" s="20">
        <v>2.9</v>
      </c>
      <c r="H43" s="20">
        <v>1.86</v>
      </c>
      <c r="I43" s="15">
        <f t="shared" si="11"/>
        <v>95457.618</v>
      </c>
      <c r="J43" s="15"/>
      <c r="K43" s="15"/>
      <c r="L43" s="15"/>
      <c r="M43" s="21"/>
      <c r="N43" s="15"/>
      <c r="O43" s="15"/>
      <c r="P43" s="15"/>
      <c r="Q43" s="15"/>
      <c r="R43" s="21">
        <f t="shared" si="9"/>
        <v>9545.7618</v>
      </c>
      <c r="S43" s="15">
        <f t="shared" si="10"/>
        <v>105003.3798</v>
      </c>
      <c r="T43" s="23">
        <v>0.25</v>
      </c>
      <c r="U43" s="47">
        <f t="shared" si="12"/>
        <v>26250.84495</v>
      </c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</row>
    <row r="44" spans="1:117" ht="12.75" customHeight="1">
      <c r="A44" s="19">
        <v>5</v>
      </c>
      <c r="B44" s="39" t="s">
        <v>73</v>
      </c>
      <c r="C44" s="19">
        <v>4</v>
      </c>
      <c r="D44" s="20"/>
      <c r="E44" s="15"/>
      <c r="F44" s="19">
        <v>17697</v>
      </c>
      <c r="G44" s="20">
        <v>2.9</v>
      </c>
      <c r="H44" s="20">
        <v>1.86</v>
      </c>
      <c r="I44" s="15">
        <f t="shared" si="11"/>
        <v>95457.618</v>
      </c>
      <c r="J44" s="15"/>
      <c r="K44" s="15"/>
      <c r="L44" s="15"/>
      <c r="M44" s="21"/>
      <c r="N44" s="15"/>
      <c r="O44" s="15"/>
      <c r="P44" s="15"/>
      <c r="Q44" s="15"/>
      <c r="R44" s="21">
        <f t="shared" si="9"/>
        <v>9545.7618</v>
      </c>
      <c r="S44" s="15">
        <f t="shared" si="10"/>
        <v>105003.3798</v>
      </c>
      <c r="T44" s="23">
        <v>0.25</v>
      </c>
      <c r="U44" s="47">
        <f t="shared" si="12"/>
        <v>26250.84495</v>
      </c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</row>
    <row r="45" spans="1:117" ht="12.75" customHeight="1">
      <c r="A45" s="19">
        <v>6</v>
      </c>
      <c r="B45" s="39" t="s">
        <v>97</v>
      </c>
      <c r="C45" s="19">
        <v>4</v>
      </c>
      <c r="D45" s="20"/>
      <c r="E45" s="15"/>
      <c r="F45" s="19">
        <v>17697</v>
      </c>
      <c r="G45" s="20">
        <v>2.9</v>
      </c>
      <c r="H45" s="20">
        <v>1.86</v>
      </c>
      <c r="I45" s="15">
        <f t="shared" si="11"/>
        <v>95457.618</v>
      </c>
      <c r="J45" s="15"/>
      <c r="K45" s="15"/>
      <c r="L45" s="15"/>
      <c r="M45" s="21"/>
      <c r="N45" s="15"/>
      <c r="O45" s="15"/>
      <c r="P45" s="15"/>
      <c r="Q45" s="15"/>
      <c r="R45" s="21">
        <f t="shared" si="9"/>
        <v>9545.7618</v>
      </c>
      <c r="S45" s="15">
        <f t="shared" si="10"/>
        <v>105003.3798</v>
      </c>
      <c r="T45" s="23">
        <v>1</v>
      </c>
      <c r="U45" s="47">
        <f t="shared" si="12"/>
        <v>105003.3798</v>
      </c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</row>
    <row r="46" spans="1:117" ht="12.75" customHeight="1">
      <c r="A46" s="19">
        <v>7</v>
      </c>
      <c r="B46" s="39" t="s">
        <v>75</v>
      </c>
      <c r="C46" s="19">
        <v>4</v>
      </c>
      <c r="D46" s="20"/>
      <c r="E46" s="15"/>
      <c r="F46" s="19">
        <v>17697</v>
      </c>
      <c r="G46" s="20">
        <v>2.9</v>
      </c>
      <c r="H46" s="20">
        <v>1.86</v>
      </c>
      <c r="I46" s="15">
        <f t="shared" si="11"/>
        <v>95457.618</v>
      </c>
      <c r="J46" s="15"/>
      <c r="K46" s="15"/>
      <c r="L46" s="15"/>
      <c r="M46" s="21"/>
      <c r="N46" s="15"/>
      <c r="O46" s="15"/>
      <c r="P46" s="15"/>
      <c r="Q46" s="15"/>
      <c r="R46" s="21">
        <f t="shared" si="9"/>
        <v>9545.7618</v>
      </c>
      <c r="S46" s="15">
        <f t="shared" si="10"/>
        <v>105003.3798</v>
      </c>
      <c r="T46" s="23">
        <v>0.25</v>
      </c>
      <c r="U46" s="47">
        <f t="shared" si="12"/>
        <v>26250.84495</v>
      </c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</row>
    <row r="47" spans="1:117" ht="12.75" customHeight="1">
      <c r="A47" s="19">
        <v>8</v>
      </c>
      <c r="B47" s="39" t="s">
        <v>77</v>
      </c>
      <c r="C47" s="19">
        <v>4</v>
      </c>
      <c r="D47" s="20"/>
      <c r="E47" s="15"/>
      <c r="F47" s="19">
        <v>17697</v>
      </c>
      <c r="G47" s="20">
        <v>2.9</v>
      </c>
      <c r="H47" s="20">
        <v>1.86</v>
      </c>
      <c r="I47" s="15">
        <f t="shared" si="11"/>
        <v>95457.618</v>
      </c>
      <c r="J47" s="15"/>
      <c r="K47" s="15"/>
      <c r="L47" s="15"/>
      <c r="M47" s="21"/>
      <c r="N47" s="15"/>
      <c r="O47" s="15"/>
      <c r="P47" s="15"/>
      <c r="Q47" s="15"/>
      <c r="R47" s="21">
        <f t="shared" si="9"/>
        <v>9545.7618</v>
      </c>
      <c r="S47" s="15">
        <f t="shared" si="10"/>
        <v>105003.3798</v>
      </c>
      <c r="T47" s="23">
        <v>0.25</v>
      </c>
      <c r="U47" s="47">
        <f t="shared" si="12"/>
        <v>26250.84495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</row>
    <row r="48" spans="1:117" ht="12.75" customHeight="1">
      <c r="A48" s="19">
        <v>9</v>
      </c>
      <c r="B48" s="39" t="s">
        <v>79</v>
      </c>
      <c r="C48" s="19">
        <v>4</v>
      </c>
      <c r="D48" s="20"/>
      <c r="E48" s="15"/>
      <c r="F48" s="19">
        <v>17697</v>
      </c>
      <c r="G48" s="20">
        <v>2.9</v>
      </c>
      <c r="H48" s="20">
        <v>1.86</v>
      </c>
      <c r="I48" s="15">
        <f t="shared" si="11"/>
        <v>95457.618</v>
      </c>
      <c r="J48" s="15"/>
      <c r="K48" s="15"/>
      <c r="L48" s="15"/>
      <c r="M48" s="21"/>
      <c r="N48" s="15"/>
      <c r="O48" s="15"/>
      <c r="P48" s="15"/>
      <c r="Q48" s="15"/>
      <c r="R48" s="21">
        <f t="shared" si="9"/>
        <v>9545.7618</v>
      </c>
      <c r="S48" s="15">
        <f t="shared" si="10"/>
        <v>105003.3798</v>
      </c>
      <c r="T48" s="23">
        <v>0.75</v>
      </c>
      <c r="U48" s="47">
        <f>S48*T48</f>
        <v>78752.53485</v>
      </c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</row>
    <row r="49" spans="1:117" ht="12.75" customHeight="1">
      <c r="A49" s="19">
        <v>10</v>
      </c>
      <c r="B49" s="39" t="s">
        <v>92</v>
      </c>
      <c r="C49" s="19">
        <v>4</v>
      </c>
      <c r="D49" s="20"/>
      <c r="E49" s="15"/>
      <c r="F49" s="19">
        <v>17697</v>
      </c>
      <c r="G49" s="20">
        <v>2.9</v>
      </c>
      <c r="H49" s="20">
        <v>1.86</v>
      </c>
      <c r="I49" s="15">
        <f t="shared" si="11"/>
        <v>95457.618</v>
      </c>
      <c r="J49" s="15"/>
      <c r="K49" s="15"/>
      <c r="L49" s="15"/>
      <c r="M49" s="21"/>
      <c r="N49" s="15"/>
      <c r="O49" s="15"/>
      <c r="P49" s="15"/>
      <c r="Q49" s="15"/>
      <c r="R49" s="21">
        <f t="shared" si="9"/>
        <v>9545.7618</v>
      </c>
      <c r="S49" s="15">
        <f t="shared" si="10"/>
        <v>105003.3798</v>
      </c>
      <c r="T49" s="23">
        <v>0.75</v>
      </c>
      <c r="U49" s="47">
        <f>S49*T49</f>
        <v>78752.53485</v>
      </c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</row>
    <row r="50" spans="1:117" ht="12.75" customHeight="1">
      <c r="A50" s="19">
        <v>11</v>
      </c>
      <c r="B50" s="27" t="s">
        <v>131</v>
      </c>
      <c r="C50" s="19">
        <v>4</v>
      </c>
      <c r="D50" s="20"/>
      <c r="E50" s="15"/>
      <c r="F50" s="19">
        <v>17697</v>
      </c>
      <c r="G50" s="20">
        <v>2.9</v>
      </c>
      <c r="H50" s="20">
        <v>1.86</v>
      </c>
      <c r="I50" s="15">
        <f t="shared" si="11"/>
        <v>95457.618</v>
      </c>
      <c r="J50" s="15"/>
      <c r="K50" s="15"/>
      <c r="L50" s="15"/>
      <c r="M50" s="21"/>
      <c r="N50" s="15"/>
      <c r="O50" s="15"/>
      <c r="P50" s="15"/>
      <c r="Q50" s="15"/>
      <c r="R50" s="21">
        <f>(I50+K50)*0.1</f>
        <v>9545.7618</v>
      </c>
      <c r="S50" s="15">
        <f>I50+K50+M50+O50+Q50+R50</f>
        <v>105003.3798</v>
      </c>
      <c r="T50" s="23">
        <v>0.75</v>
      </c>
      <c r="U50" s="47">
        <f>S50*T50</f>
        <v>78752.53485</v>
      </c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</row>
    <row r="51" spans="1:117" ht="12.75" customHeight="1">
      <c r="A51" s="19">
        <v>12</v>
      </c>
      <c r="B51" s="39" t="s">
        <v>137</v>
      </c>
      <c r="C51" s="19">
        <v>4</v>
      </c>
      <c r="D51" s="20"/>
      <c r="E51" s="15"/>
      <c r="F51" s="19">
        <v>17697</v>
      </c>
      <c r="G51" s="20">
        <v>2.9</v>
      </c>
      <c r="H51" s="20">
        <v>1.86</v>
      </c>
      <c r="I51" s="15">
        <f t="shared" si="11"/>
        <v>95457.618</v>
      </c>
      <c r="J51" s="15"/>
      <c r="K51" s="15"/>
      <c r="L51" s="15"/>
      <c r="M51" s="21"/>
      <c r="N51" s="15"/>
      <c r="O51" s="15"/>
      <c r="P51" s="15"/>
      <c r="Q51" s="15"/>
      <c r="R51" s="21">
        <f>(I51+K51)*0.1</f>
        <v>9545.7618</v>
      </c>
      <c r="S51" s="15">
        <f>I51+K51+M51+O51+Q51+R51</f>
        <v>105003.3798</v>
      </c>
      <c r="T51" s="23">
        <v>0.75</v>
      </c>
      <c r="U51" s="47">
        <f>S51*T51</f>
        <v>78752.53485</v>
      </c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</row>
    <row r="52" spans="1:117" ht="12.75" customHeight="1">
      <c r="A52" s="19">
        <v>13</v>
      </c>
      <c r="B52" s="39" t="s">
        <v>142</v>
      </c>
      <c r="C52" s="19">
        <v>4</v>
      </c>
      <c r="D52" s="20"/>
      <c r="E52" s="15"/>
      <c r="F52" s="19">
        <v>17697</v>
      </c>
      <c r="G52" s="20">
        <v>2.9</v>
      </c>
      <c r="H52" s="20">
        <v>1.86</v>
      </c>
      <c r="I52" s="15">
        <f t="shared" si="11"/>
        <v>95457.618</v>
      </c>
      <c r="J52" s="15"/>
      <c r="K52" s="15"/>
      <c r="L52" s="15"/>
      <c r="M52" s="21"/>
      <c r="N52" s="15"/>
      <c r="O52" s="15"/>
      <c r="P52" s="15"/>
      <c r="Q52" s="15"/>
      <c r="R52" s="21">
        <f>(I52+K52)*0.1</f>
        <v>9545.7618</v>
      </c>
      <c r="S52" s="15">
        <f>I52+K52+M52+O52+Q52+R52</f>
        <v>105003.3798</v>
      </c>
      <c r="T52" s="23">
        <v>0.25</v>
      </c>
      <c r="U52" s="47">
        <f>S52*T52</f>
        <v>26250.84495</v>
      </c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</row>
    <row r="53" spans="1:117" s="37" customFormat="1" ht="12.75">
      <c r="A53" s="29"/>
      <c r="B53" s="30" t="s">
        <v>5</v>
      </c>
      <c r="C53" s="29"/>
      <c r="D53" s="38"/>
      <c r="E53" s="32"/>
      <c r="F53" s="29"/>
      <c r="G53" s="29"/>
      <c r="H53" s="29"/>
      <c r="I53" s="32"/>
      <c r="J53" s="32"/>
      <c r="K53" s="32"/>
      <c r="L53" s="32"/>
      <c r="M53" s="33"/>
      <c r="N53" s="32"/>
      <c r="O53" s="32"/>
      <c r="P53" s="32"/>
      <c r="Q53" s="32"/>
      <c r="R53" s="32"/>
      <c r="S53" s="32"/>
      <c r="T53" s="34">
        <f>SUM(T40:T52)</f>
        <v>6.5</v>
      </c>
      <c r="U53" s="48">
        <f>SUM(U40:U52)</f>
        <v>682521.9687000001</v>
      </c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</row>
    <row r="54" spans="1:117" s="37" customFormat="1" ht="18" customHeight="1">
      <c r="A54" s="29"/>
      <c r="B54" s="30"/>
      <c r="C54" s="29"/>
      <c r="D54" s="38"/>
      <c r="E54" s="32"/>
      <c r="F54" s="29"/>
      <c r="G54" s="29"/>
      <c r="H54" s="29"/>
      <c r="I54" s="32"/>
      <c r="J54" s="32"/>
      <c r="K54" s="32"/>
      <c r="L54" s="32"/>
      <c r="M54" s="33"/>
      <c r="N54" s="32"/>
      <c r="O54" s="32"/>
      <c r="P54" s="32"/>
      <c r="Q54" s="32"/>
      <c r="R54" s="32"/>
      <c r="S54" s="32"/>
      <c r="T54" s="34"/>
      <c r="U54" s="48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</row>
    <row r="55" spans="1:117" ht="12.75">
      <c r="A55" s="15"/>
      <c r="B55" s="84" t="s">
        <v>25</v>
      </c>
      <c r="C55" s="85"/>
      <c r="D55" s="8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46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</row>
    <row r="56" spans="1:117" ht="12.75">
      <c r="A56" s="19">
        <v>1</v>
      </c>
      <c r="B56" s="39" t="s">
        <v>68</v>
      </c>
      <c r="C56" s="19">
        <v>4</v>
      </c>
      <c r="D56" s="19"/>
      <c r="E56" s="15"/>
      <c r="F56" s="19">
        <v>17697</v>
      </c>
      <c r="G56" s="20">
        <v>2.9</v>
      </c>
      <c r="H56" s="19">
        <v>1.71</v>
      </c>
      <c r="I56" s="15">
        <f>F56*G56*H56</f>
        <v>87759.423</v>
      </c>
      <c r="J56" s="15"/>
      <c r="K56" s="15"/>
      <c r="L56" s="15"/>
      <c r="M56" s="21"/>
      <c r="N56" s="15"/>
      <c r="O56" s="15"/>
      <c r="P56" s="15"/>
      <c r="Q56" s="21"/>
      <c r="R56" s="21">
        <f aca="true" t="shared" si="13" ref="R56:R63">(I56+K56)*0.1</f>
        <v>8775.9423</v>
      </c>
      <c r="S56" s="15">
        <f aca="true" t="shared" si="14" ref="S56:S63">I56+K56+M56+O56+Q56+R56</f>
        <v>96535.36529999999</v>
      </c>
      <c r="T56" s="23">
        <v>1</v>
      </c>
      <c r="U56" s="47">
        <f aca="true" t="shared" si="15" ref="U56:U63">S56*T56</f>
        <v>96535.36529999999</v>
      </c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</row>
    <row r="57" spans="1:117" ht="12.75">
      <c r="A57" s="19">
        <v>2</v>
      </c>
      <c r="B57" s="39" t="s">
        <v>74</v>
      </c>
      <c r="C57" s="19">
        <v>4</v>
      </c>
      <c r="D57" s="19"/>
      <c r="E57" s="15"/>
      <c r="F57" s="19">
        <v>17697</v>
      </c>
      <c r="G57" s="20">
        <v>2.9</v>
      </c>
      <c r="H57" s="19">
        <v>1.71</v>
      </c>
      <c r="I57" s="15">
        <f aca="true" t="shared" si="16" ref="I57:I63">F57*G57*H57</f>
        <v>87759.423</v>
      </c>
      <c r="J57" s="15"/>
      <c r="K57" s="15"/>
      <c r="L57" s="15"/>
      <c r="M57" s="21"/>
      <c r="N57" s="15"/>
      <c r="O57" s="15"/>
      <c r="P57" s="15"/>
      <c r="Q57" s="21"/>
      <c r="R57" s="21">
        <f t="shared" si="13"/>
        <v>8775.9423</v>
      </c>
      <c r="S57" s="15">
        <f t="shared" si="14"/>
        <v>96535.36529999999</v>
      </c>
      <c r="T57" s="23">
        <v>1</v>
      </c>
      <c r="U57" s="47">
        <f t="shared" si="15"/>
        <v>96535.36529999999</v>
      </c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</row>
    <row r="58" spans="1:117" ht="12.75">
      <c r="A58" s="19">
        <v>3</v>
      </c>
      <c r="B58" s="39" t="s">
        <v>98</v>
      </c>
      <c r="C58" s="19">
        <v>4</v>
      </c>
      <c r="D58" s="19"/>
      <c r="E58" s="15"/>
      <c r="F58" s="19">
        <v>17697</v>
      </c>
      <c r="G58" s="20">
        <v>2.9</v>
      </c>
      <c r="H58" s="19">
        <v>1.71</v>
      </c>
      <c r="I58" s="15">
        <f t="shared" si="16"/>
        <v>87759.423</v>
      </c>
      <c r="J58" s="15"/>
      <c r="K58" s="15"/>
      <c r="L58" s="15"/>
      <c r="M58" s="21"/>
      <c r="N58" s="15"/>
      <c r="O58" s="15"/>
      <c r="P58" s="15"/>
      <c r="Q58" s="21"/>
      <c r="R58" s="21">
        <f t="shared" si="13"/>
        <v>8775.9423</v>
      </c>
      <c r="S58" s="15">
        <f t="shared" si="14"/>
        <v>96535.36529999999</v>
      </c>
      <c r="T58" s="23">
        <v>1</v>
      </c>
      <c r="U58" s="47">
        <f t="shared" si="15"/>
        <v>96535.36529999999</v>
      </c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</row>
    <row r="59" spans="1:117" ht="12.75" customHeight="1">
      <c r="A59" s="19">
        <v>4</v>
      </c>
      <c r="B59" s="39" t="s">
        <v>78</v>
      </c>
      <c r="C59" s="19">
        <v>4</v>
      </c>
      <c r="D59" s="19">
        <v>1</v>
      </c>
      <c r="E59" s="15"/>
      <c r="F59" s="19">
        <v>17697</v>
      </c>
      <c r="G59" s="20">
        <v>2.9</v>
      </c>
      <c r="H59" s="19">
        <v>1.71</v>
      </c>
      <c r="I59" s="15">
        <f t="shared" si="16"/>
        <v>87759.423</v>
      </c>
      <c r="J59" s="15"/>
      <c r="K59" s="15"/>
      <c r="L59" s="15"/>
      <c r="M59" s="21"/>
      <c r="N59" s="15"/>
      <c r="O59" s="15"/>
      <c r="P59" s="15">
        <v>35</v>
      </c>
      <c r="Q59" s="21">
        <f>P59*F59/100</f>
        <v>6193.95</v>
      </c>
      <c r="R59" s="21">
        <f t="shared" si="13"/>
        <v>8775.9423</v>
      </c>
      <c r="S59" s="15">
        <f t="shared" si="14"/>
        <v>102729.31529999999</v>
      </c>
      <c r="T59" s="23">
        <v>1</v>
      </c>
      <c r="U59" s="47">
        <f t="shared" si="15"/>
        <v>102729.31529999999</v>
      </c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</row>
    <row r="60" spans="1:117" ht="12.75">
      <c r="A60" s="19">
        <v>5</v>
      </c>
      <c r="B60" s="39" t="s">
        <v>93</v>
      </c>
      <c r="C60" s="19">
        <v>4</v>
      </c>
      <c r="D60" s="19"/>
      <c r="E60" s="15"/>
      <c r="F60" s="19">
        <v>17697</v>
      </c>
      <c r="G60" s="20">
        <v>2.9</v>
      </c>
      <c r="H60" s="19">
        <v>1.71</v>
      </c>
      <c r="I60" s="15">
        <f t="shared" si="16"/>
        <v>87759.423</v>
      </c>
      <c r="J60" s="15"/>
      <c r="K60" s="15"/>
      <c r="L60" s="15"/>
      <c r="M60" s="21"/>
      <c r="N60" s="15"/>
      <c r="O60" s="15"/>
      <c r="P60" s="15"/>
      <c r="Q60" s="21"/>
      <c r="R60" s="21">
        <f t="shared" si="13"/>
        <v>8775.9423</v>
      </c>
      <c r="S60" s="15">
        <f t="shared" si="14"/>
        <v>96535.36529999999</v>
      </c>
      <c r="T60" s="23">
        <v>1</v>
      </c>
      <c r="U60" s="47">
        <f t="shared" si="15"/>
        <v>96535.36529999999</v>
      </c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</row>
    <row r="61" spans="1:117" ht="12.75">
      <c r="A61" s="19">
        <v>6</v>
      </c>
      <c r="B61" s="27" t="s">
        <v>134</v>
      </c>
      <c r="C61" s="19">
        <v>4</v>
      </c>
      <c r="D61" s="19"/>
      <c r="E61" s="15"/>
      <c r="F61" s="19">
        <v>17697</v>
      </c>
      <c r="G61" s="20">
        <v>2.9</v>
      </c>
      <c r="H61" s="19">
        <v>1.71</v>
      </c>
      <c r="I61" s="15">
        <f t="shared" si="16"/>
        <v>87759.423</v>
      </c>
      <c r="J61" s="15"/>
      <c r="K61" s="15"/>
      <c r="L61" s="15"/>
      <c r="M61" s="21"/>
      <c r="N61" s="15"/>
      <c r="O61" s="15"/>
      <c r="P61" s="15"/>
      <c r="Q61" s="21"/>
      <c r="R61" s="21">
        <f t="shared" si="13"/>
        <v>8775.9423</v>
      </c>
      <c r="S61" s="15">
        <f t="shared" si="14"/>
        <v>96535.36529999999</v>
      </c>
      <c r="T61" s="23">
        <v>1</v>
      </c>
      <c r="U61" s="47">
        <f t="shared" si="15"/>
        <v>96535.36529999999</v>
      </c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</row>
    <row r="62" spans="1:117" ht="12.75">
      <c r="A62" s="19">
        <v>7</v>
      </c>
      <c r="B62" s="27" t="s">
        <v>138</v>
      </c>
      <c r="C62" s="19">
        <v>4</v>
      </c>
      <c r="D62" s="19"/>
      <c r="E62" s="15"/>
      <c r="F62" s="19">
        <v>17697</v>
      </c>
      <c r="G62" s="20">
        <v>2.9</v>
      </c>
      <c r="H62" s="19">
        <v>1.71</v>
      </c>
      <c r="I62" s="15">
        <f t="shared" si="16"/>
        <v>87759.423</v>
      </c>
      <c r="J62" s="15"/>
      <c r="K62" s="15"/>
      <c r="L62" s="15"/>
      <c r="M62" s="21"/>
      <c r="N62" s="15"/>
      <c r="O62" s="15"/>
      <c r="P62" s="15"/>
      <c r="Q62" s="21"/>
      <c r="R62" s="21">
        <f t="shared" si="13"/>
        <v>8775.9423</v>
      </c>
      <c r="S62" s="15">
        <f t="shared" si="14"/>
        <v>96535.36529999999</v>
      </c>
      <c r="T62" s="23">
        <v>1</v>
      </c>
      <c r="U62" s="47">
        <f t="shared" si="15"/>
        <v>96535.36529999999</v>
      </c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</row>
    <row r="63" spans="1:117" ht="12.75">
      <c r="A63" s="19">
        <v>8</v>
      </c>
      <c r="B63" s="27" t="s">
        <v>139</v>
      </c>
      <c r="C63" s="19">
        <v>4</v>
      </c>
      <c r="D63" s="19"/>
      <c r="E63" s="15"/>
      <c r="F63" s="19">
        <v>17697</v>
      </c>
      <c r="G63" s="20">
        <v>2.9</v>
      </c>
      <c r="H63" s="19">
        <v>1.71</v>
      </c>
      <c r="I63" s="15">
        <f t="shared" si="16"/>
        <v>87759.423</v>
      </c>
      <c r="J63" s="15"/>
      <c r="K63" s="15"/>
      <c r="L63" s="15"/>
      <c r="M63" s="21"/>
      <c r="N63" s="15"/>
      <c r="O63" s="15"/>
      <c r="P63" s="15"/>
      <c r="Q63" s="21"/>
      <c r="R63" s="21">
        <f t="shared" si="13"/>
        <v>8775.9423</v>
      </c>
      <c r="S63" s="15">
        <f t="shared" si="14"/>
        <v>96535.36529999999</v>
      </c>
      <c r="T63" s="23">
        <v>1</v>
      </c>
      <c r="U63" s="47">
        <f t="shared" si="15"/>
        <v>96535.36529999999</v>
      </c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</row>
    <row r="64" spans="1:117" s="37" customFormat="1" ht="12.75">
      <c r="A64" s="29"/>
      <c r="B64" s="30" t="s">
        <v>5</v>
      </c>
      <c r="C64" s="25"/>
      <c r="D64" s="31"/>
      <c r="E64" s="24"/>
      <c r="F64" s="24"/>
      <c r="G64" s="24"/>
      <c r="H64" s="24"/>
      <c r="I64" s="29"/>
      <c r="J64" s="29"/>
      <c r="K64" s="29"/>
      <c r="L64" s="32"/>
      <c r="M64" s="32"/>
      <c r="N64" s="32"/>
      <c r="O64" s="32"/>
      <c r="P64" s="32"/>
      <c r="Q64" s="33"/>
      <c r="R64" s="33"/>
      <c r="S64" s="32"/>
      <c r="T64" s="34">
        <f>SUM(T56:T63)</f>
        <v>8</v>
      </c>
      <c r="U64" s="48">
        <f>SUM(U56:U63)</f>
        <v>778476.8723999999</v>
      </c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</row>
    <row r="65" spans="1:117" ht="12.75">
      <c r="A65" s="19"/>
      <c r="B65" s="42" t="s">
        <v>28</v>
      </c>
      <c r="C65" s="19"/>
      <c r="D65" s="19"/>
      <c r="E65" s="15"/>
      <c r="F65" s="20"/>
      <c r="G65" s="20"/>
      <c r="H65" s="20"/>
      <c r="I65" s="20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43">
        <f>T37+T53+T64</f>
        <v>26.75</v>
      </c>
      <c r="U65" s="44">
        <f>U37+U53+U64</f>
        <v>4213254.70810125</v>
      </c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</row>
    <row r="66" spans="1:117" ht="12.75">
      <c r="A66" s="1"/>
      <c r="B66" s="2"/>
      <c r="C66" s="1"/>
      <c r="D66" s="1"/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6"/>
      <c r="U66" s="4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</row>
    <row r="67" spans="1:117" ht="12.75">
      <c r="A67" s="1"/>
      <c r="B67" s="2"/>
      <c r="C67" s="1"/>
      <c r="D67" s="1"/>
      <c r="E67" s="8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6"/>
      <c r="U67" s="4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</row>
    <row r="68" spans="1:117" ht="12.75">
      <c r="A68" s="1"/>
      <c r="B68" s="2"/>
      <c r="C68" s="1"/>
      <c r="D68" s="1"/>
      <c r="E68" s="8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6"/>
      <c r="U68" s="4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</row>
    <row r="69" spans="1:117" ht="12.75">
      <c r="A69" s="1"/>
      <c r="B69" s="2"/>
      <c r="C69" s="1"/>
      <c r="D69" s="1"/>
      <c r="E69" s="8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6"/>
      <c r="U69" s="4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</row>
    <row r="70" spans="1:117" ht="12.75">
      <c r="A70" s="1"/>
      <c r="B70" s="2"/>
      <c r="C70" s="1"/>
      <c r="D70" s="1"/>
      <c r="E70" s="8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6"/>
      <c r="U70" s="4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</row>
    <row r="71" spans="1:117" ht="12.75">
      <c r="A71" s="1"/>
      <c r="B71" s="2"/>
      <c r="C71" s="1"/>
      <c r="D71" s="1"/>
      <c r="E71" s="8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6"/>
      <c r="U71" s="4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</row>
    <row r="72" spans="1:117" ht="12.75">
      <c r="A72" s="1"/>
      <c r="B72" s="2"/>
      <c r="C72" s="1"/>
      <c r="D72" s="1"/>
      <c r="E72" s="8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6"/>
      <c r="U72" s="4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</row>
    <row r="73" spans="1:117" ht="12.75">
      <c r="A73" s="1"/>
      <c r="B73" s="2"/>
      <c r="C73" s="1"/>
      <c r="D73" s="1"/>
      <c r="E73" s="8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6"/>
      <c r="U73" s="4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</row>
    <row r="74" spans="1:117" ht="12.75">
      <c r="A74" s="1"/>
      <c r="B74" s="2"/>
      <c r="C74" s="1"/>
      <c r="D74" s="1"/>
      <c r="E74" s="8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6"/>
      <c r="U74" s="4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</row>
    <row r="75" spans="1:117" ht="12.75">
      <c r="A75" s="1"/>
      <c r="B75" s="2"/>
      <c r="C75" s="1"/>
      <c r="D75" s="1"/>
      <c r="E75" s="8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6"/>
      <c r="U75" s="4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</row>
    <row r="76" spans="1:117" ht="12.75">
      <c r="A76" s="1"/>
      <c r="B76" s="2"/>
      <c r="C76" s="1"/>
      <c r="D76" s="1"/>
      <c r="E76" s="8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6"/>
      <c r="U76" s="4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</row>
    <row r="77" spans="1:117" ht="12.75">
      <c r="A77" s="1"/>
      <c r="B77" s="2"/>
      <c r="C77" s="1"/>
      <c r="D77" s="1"/>
      <c r="E77" s="8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6"/>
      <c r="U77" s="4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</row>
    <row r="78" spans="1:117" ht="12.75">
      <c r="A78" s="1"/>
      <c r="B78" s="2"/>
      <c r="C78" s="1"/>
      <c r="D78" s="1"/>
      <c r="E78" s="8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6"/>
      <c r="U78" s="4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</row>
    <row r="79" spans="1:117" ht="12.75">
      <c r="A79" s="1"/>
      <c r="B79" s="2"/>
      <c r="C79" s="1"/>
      <c r="D79" s="1"/>
      <c r="E79" s="8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6"/>
      <c r="U79" s="4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</row>
    <row r="80" spans="1:117" ht="12.75">
      <c r="A80" s="1"/>
      <c r="B80" s="2"/>
      <c r="C80" s="1"/>
      <c r="D80" s="1"/>
      <c r="E80" s="8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6"/>
      <c r="U80" s="4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</row>
    <row r="81" spans="1:117" ht="12.75">
      <c r="A81" s="1"/>
      <c r="B81" s="2"/>
      <c r="C81" s="1"/>
      <c r="D81" s="1"/>
      <c r="E81" s="8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6"/>
      <c r="U81" s="4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</row>
    <row r="82" spans="1:117" ht="12.75">
      <c r="A82" s="1"/>
      <c r="B82" s="2"/>
      <c r="C82" s="1"/>
      <c r="D82" s="1"/>
      <c r="E82" s="8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6"/>
      <c r="U82" s="4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</row>
    <row r="83" spans="1:117" ht="12.75">
      <c r="A83" s="1"/>
      <c r="B83" s="2"/>
      <c r="C83" s="1"/>
      <c r="D83" s="1"/>
      <c r="E83" s="8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6"/>
      <c r="U83" s="4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</row>
    <row r="84" spans="1:117" ht="12.75">
      <c r="A84" s="1"/>
      <c r="B84" s="2"/>
      <c r="C84" s="1"/>
      <c r="D84" s="1"/>
      <c r="E84" s="8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6"/>
      <c r="U84" s="4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</row>
    <row r="85" spans="1:117" ht="12.75">
      <c r="A85" s="1"/>
      <c r="B85" s="2"/>
      <c r="C85" s="1"/>
      <c r="D85" s="1"/>
      <c r="E85" s="8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6"/>
      <c r="U85" s="4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</row>
    <row r="86" spans="1:117" ht="12.75">
      <c r="A86" s="1"/>
      <c r="B86" s="2"/>
      <c r="C86" s="1"/>
      <c r="D86" s="1"/>
      <c r="E86" s="8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6"/>
      <c r="U86" s="4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</sheetData>
  <sheetProtection/>
  <mergeCells count="24">
    <mergeCell ref="B39:D39"/>
    <mergeCell ref="J8:S8"/>
    <mergeCell ref="U7:U10"/>
    <mergeCell ref="C7:C10"/>
    <mergeCell ref="D7:D10"/>
    <mergeCell ref="I7:S7"/>
    <mergeCell ref="B55:D55"/>
    <mergeCell ref="P9:Q9"/>
    <mergeCell ref="S9:S10"/>
    <mergeCell ref="B11:D11"/>
    <mergeCell ref="I8:I10"/>
    <mergeCell ref="E7:E10"/>
    <mergeCell ref="J9:K9"/>
    <mergeCell ref="L9:M9"/>
    <mergeCell ref="F7:F10"/>
    <mergeCell ref="G7:G10"/>
    <mergeCell ref="A4:U4"/>
    <mergeCell ref="A7:A10"/>
    <mergeCell ref="B7:B10"/>
    <mergeCell ref="T7:T10"/>
    <mergeCell ref="N9:O9"/>
    <mergeCell ref="R9:R10"/>
    <mergeCell ref="C5:Q5"/>
    <mergeCell ref="H7:H10"/>
  </mergeCells>
  <printOptions/>
  <pageMargins left="0" right="0" top="0.5905511811023623" bottom="0" header="0.31496062992125984" footer="0.31496062992125984"/>
  <pageSetup horizontalDpi="600" verticalDpi="600" orientation="landscape" paperSize="9" scale="75" r:id="rId1"/>
  <rowBreaks count="1" manualBreakCount="1">
    <brk id="3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Мединформ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Admin</cp:lastModifiedBy>
  <cp:lastPrinted>2024-01-31T07:58:06Z</cp:lastPrinted>
  <dcterms:created xsi:type="dcterms:W3CDTF">2002-11-20T11:19:56Z</dcterms:created>
  <dcterms:modified xsi:type="dcterms:W3CDTF">2024-01-31T09:17:00Z</dcterms:modified>
  <cp:category/>
  <cp:version/>
  <cp:contentType/>
  <cp:contentStatus/>
</cp:coreProperties>
</file>